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L:\PRP\Raw &amp; Source Data\CIS\Volume Report Form\Updated Version - September 2025\"/>
    </mc:Choice>
  </mc:AlternateContent>
  <xr:revisionPtr revIDLastSave="0" documentId="13_ncr:1_{DD2DC79B-0506-4EA3-92AE-12187FD362C9}" xr6:coauthVersionLast="47" xr6:coauthVersionMax="47" xr10:uidLastSave="{00000000-0000-0000-0000-000000000000}"/>
  <workbookProtection workbookAlgorithmName="SHA-512" workbookHashValue="ar9hcbcf6UPo1MrNiehzsugqZgYr/6osQsy7IczlVt1ybmuZYyo+9DVQ/7dOCgy+BWXLMERURnZUjzNWwRiYhw==" workbookSaltValue="Otesoi46hL3yU1UYd6VgwQ==" workbookSpinCount="100000" lockStructure="1"/>
  <bookViews>
    <workbookView xWindow="-110" yWindow="-110" windowWidth="19420" windowHeight="11500" tabRatio="831" activeTab="1" xr2:uid="{00000000-000D-0000-FFFF-FFFF00000000}"/>
  </bookViews>
  <sheets>
    <sheet name="Instructions" sheetId="25" r:id="rId1"/>
    <sheet name="Volume Report" sheetId="1" r:id="rId2"/>
    <sheet name="INTERIM DASHBOARD" sheetId="22" r:id="rId3"/>
    <sheet name="Fund Data" sheetId="27" state="hidden" r:id="rId4"/>
    <sheet name="Standing Fund Data (Old)" sheetId="23" state="hidden" r:id="rId5"/>
  </sheets>
  <definedNames>
    <definedName name="Fund_ddown">Fund_Data[Name of Fund]</definedName>
    <definedName name="FundManager_ddown">Fund_Data[Sponsor]</definedName>
    <definedName name="_xlnm.Print_Area" localSheetId="2">'INTERIM DASHBOARD'!$B$2:$O$46</definedName>
    <definedName name="_xlnm.Print_Area" localSheetId="1">'Volume Report'!$A$15:$B$75</definedName>
    <definedName name="Redemption_Profile">'Volume Report'!$A$44:$C$47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C46" i="1"/>
  <c r="G45" i="22" s="1"/>
  <c r="C47" i="1"/>
  <c r="C48" i="1"/>
  <c r="C44" i="1"/>
  <c r="C19" i="1"/>
  <c r="C37" i="1"/>
  <c r="C38" i="1"/>
  <c r="C36" i="1"/>
  <c r="F36" i="1" s="1"/>
  <c r="C35" i="1"/>
  <c r="C41" i="1"/>
  <c r="C42" i="1"/>
  <c r="F42" i="1" s="1"/>
  <c r="G43" i="22" l="1"/>
  <c r="G44" i="22"/>
  <c r="N23" i="22"/>
  <c r="G40" i="22"/>
  <c r="G39" i="22"/>
  <c r="G38" i="22"/>
  <c r="G37" i="22"/>
  <c r="G36" i="22"/>
  <c r="G34" i="22"/>
  <c r="G30" i="22"/>
  <c r="N27" i="22"/>
  <c r="G27" i="22"/>
  <c r="N26" i="22"/>
  <c r="G25" i="22"/>
  <c r="N24" i="22"/>
  <c r="G24" i="22"/>
  <c r="G23" i="22"/>
  <c r="G22" i="22"/>
  <c r="F21" i="22"/>
  <c r="G26" i="22" s="1"/>
  <c r="M17" i="22"/>
  <c r="I17" i="22"/>
  <c r="I16" i="22"/>
  <c r="M15" i="22"/>
  <c r="I15" i="22"/>
  <c r="E15" i="22"/>
  <c r="M14" i="22"/>
  <c r="E14" i="22"/>
  <c r="E16" i="22"/>
  <c r="G35" i="22" l="1"/>
  <c r="N25" i="22"/>
  <c r="I14" i="22"/>
  <c r="E17" i="22"/>
  <c r="E18" i="22"/>
  <c r="M16" i="22" s="1"/>
  <c r="G31" i="22" l="1"/>
</calcChain>
</file>

<file path=xl/sharedStrings.xml><?xml version="1.0" encoding="utf-8"?>
<sst xmlns="http://schemas.openxmlformats.org/spreadsheetml/2006/main" count="959" uniqueCount="467">
  <si>
    <t>Fund Manager</t>
  </si>
  <si>
    <t>TRINIDAD AND TOBAGO SECURITIES AND EXCHANGE COMMISSION</t>
  </si>
  <si>
    <t>TTD</t>
  </si>
  <si>
    <t>Net Assets</t>
  </si>
  <si>
    <t>Real NAV</t>
  </si>
  <si>
    <t>Type of Fund</t>
  </si>
  <si>
    <t xml:space="preserve">Average Holding </t>
  </si>
  <si>
    <t>1M</t>
  </si>
  <si>
    <t>Net Subscriptions</t>
  </si>
  <si>
    <t>Liquid Assets/AUM</t>
  </si>
  <si>
    <t>Liquidity Contingency Plan</t>
  </si>
  <si>
    <t>WA Duration</t>
  </si>
  <si>
    <t>Real/Fixed NAV</t>
  </si>
  <si>
    <t>Deviation from Policy</t>
  </si>
  <si>
    <t>Stress Tests</t>
  </si>
  <si>
    <t>Climate Risks can be considered</t>
  </si>
  <si>
    <t>Climate Risks are considered</t>
  </si>
  <si>
    <t>Data</t>
  </si>
  <si>
    <t>PROFILE OF FUND</t>
  </si>
  <si>
    <t>REDEMPTION RISKS</t>
  </si>
  <si>
    <t>- Redemption payments made same day</t>
  </si>
  <si>
    <t>- Redemption payments made next day</t>
  </si>
  <si>
    <t>- Redemption payments made after next day</t>
  </si>
  <si>
    <t>CAPITAL RISKS</t>
  </si>
  <si>
    <t>Weighted Average Duration</t>
  </si>
  <si>
    <t>CONCENTRATION RISKS</t>
  </si>
  <si>
    <t>GOVERNANCE</t>
  </si>
  <si>
    <t>PROFILE OF FUND:</t>
  </si>
  <si>
    <t>REDEMPTION PROFILE:</t>
  </si>
  <si>
    <t>LIQUIDITY PROFILE:</t>
  </si>
  <si>
    <t>CAPITAL PROFILE:</t>
  </si>
  <si>
    <t>Total</t>
  </si>
  <si>
    <t>CONCENTRATION AND GOVERNANCE:</t>
  </si>
  <si>
    <t>Name of Fund</t>
  </si>
  <si>
    <t>Name of Fund Manager</t>
  </si>
  <si>
    <t>USD</t>
  </si>
  <si>
    <t xml:space="preserve">Other </t>
  </si>
  <si>
    <t>BBD</t>
  </si>
  <si>
    <t>EUR</t>
  </si>
  <si>
    <t>Fund Code</t>
  </si>
  <si>
    <t>COLLECTIVE INVESTMENT SCHEME RISK MONITORING</t>
  </si>
  <si>
    <t>VOLUME REPORT</t>
  </si>
  <si>
    <t>VR000</t>
  </si>
  <si>
    <t>VR010</t>
  </si>
  <si>
    <t>VR011</t>
  </si>
  <si>
    <t>VR012</t>
  </si>
  <si>
    <t>VR013</t>
  </si>
  <si>
    <t>VR014</t>
  </si>
  <si>
    <t>VR015</t>
  </si>
  <si>
    <t>VR016</t>
  </si>
  <si>
    <t>VR017</t>
  </si>
  <si>
    <t>VR018</t>
  </si>
  <si>
    <t>VR019</t>
  </si>
  <si>
    <t>VR020</t>
  </si>
  <si>
    <t>VR021</t>
  </si>
  <si>
    <t>VR030</t>
  </si>
  <si>
    <t>VR031</t>
  </si>
  <si>
    <t>VR032</t>
  </si>
  <si>
    <t>VR033</t>
  </si>
  <si>
    <t>Yes/ No</t>
  </si>
  <si>
    <t>Yes</t>
  </si>
  <si>
    <t>No</t>
  </si>
  <si>
    <t>Do you have a Formal Liquidity Contingency Plan?</t>
  </si>
  <si>
    <t>Amount of potential contingency support (TTD equivalent)</t>
  </si>
  <si>
    <t>VR034</t>
  </si>
  <si>
    <t>VR035</t>
  </si>
  <si>
    <t>VR040</t>
  </si>
  <si>
    <t>VR041</t>
  </si>
  <si>
    <t>VR042</t>
  </si>
  <si>
    <t>VR043</t>
  </si>
  <si>
    <t>VR044</t>
  </si>
  <si>
    <t>VR050</t>
  </si>
  <si>
    <t>VR051</t>
  </si>
  <si>
    <t>VR052</t>
  </si>
  <si>
    <t>VR053</t>
  </si>
  <si>
    <t>VR054</t>
  </si>
  <si>
    <t>VR055</t>
  </si>
  <si>
    <t>VR060</t>
  </si>
  <si>
    <t>VR061</t>
  </si>
  <si>
    <t>VR062</t>
  </si>
  <si>
    <t>VR063</t>
  </si>
  <si>
    <t>VR065</t>
  </si>
  <si>
    <t>VR064</t>
  </si>
  <si>
    <t>VR066</t>
  </si>
  <si>
    <t>VR067</t>
  </si>
  <si>
    <t>Does the Firm conduct stress tests on the Fund?</t>
  </si>
  <si>
    <t>Is there independent oversight of investment decisions?</t>
  </si>
  <si>
    <t>Historical or Forward unit pricing</t>
  </si>
  <si>
    <t>Unit Pricing</t>
  </si>
  <si>
    <t>Historical</t>
  </si>
  <si>
    <t>Forward</t>
  </si>
  <si>
    <t>Top Client holdings (# units)</t>
  </si>
  <si>
    <t>Largest non-GoRTT Issuer (TTD equivalent)</t>
  </si>
  <si>
    <t>Name of Largest non-GoRTT Issuer</t>
  </si>
  <si>
    <t>Top 5 non-GoRTT Issuer (TTD equivalent)</t>
  </si>
  <si>
    <t>Has the Fund deviated from the investment policy for defensive or other reasons at some point during the past month?</t>
  </si>
  <si>
    <t>Liquid Assets (cash, cash equivalents, certificate of deposits, repurchase agreements and treasury bills) at Fund</t>
  </si>
  <si>
    <t>Denominated Currency</t>
  </si>
  <si>
    <t>TT Activity</t>
  </si>
  <si>
    <t>Real Net Asset Value</t>
  </si>
  <si>
    <t>Foreign Activity</t>
  </si>
  <si>
    <t>Number of units/shares redeemed by investors</t>
  </si>
  <si>
    <t>Value of units/shares redeemed by investors</t>
  </si>
  <si>
    <t>Gross redemptions broken down:</t>
  </si>
  <si>
    <t>Value of units/shares subscribed by investors</t>
  </si>
  <si>
    <t>Number of units/shares subscribed by investors</t>
  </si>
  <si>
    <t>Number of units/shares in issue and outstanding</t>
  </si>
  <si>
    <t>Total Assets Under Management</t>
  </si>
  <si>
    <t>Total Assets Under Management as at the end of the period</t>
  </si>
  <si>
    <t>Net Assets as at the end of the period</t>
  </si>
  <si>
    <t>Number of unit holders (shareholders) at the end of the period</t>
  </si>
  <si>
    <t>VR0321</t>
  </si>
  <si>
    <t>VR036</t>
  </si>
  <si>
    <t>VR037</t>
  </si>
  <si>
    <t>Fixed NAV (if relevant)</t>
  </si>
  <si>
    <t>Profile of Fund:</t>
  </si>
  <si>
    <t xml:space="preserve">Redemption Risks: </t>
  </si>
  <si>
    <t xml:space="preserve">VR011  </t>
  </si>
  <si>
    <t xml:space="preserve">VR012  </t>
  </si>
  <si>
    <t xml:space="preserve">Relevant Date of Report </t>
  </si>
  <si>
    <t xml:space="preserve">Name of Fund </t>
  </si>
  <si>
    <t xml:space="preserve">Name of Fund Manager </t>
  </si>
  <si>
    <t xml:space="preserve">VR013  </t>
  </si>
  <si>
    <t>Number of Unit Holders</t>
  </si>
  <si>
    <t>Please state the total assets under management for the Fund as at the end of the reporting period.</t>
  </si>
  <si>
    <t>Number of Units</t>
  </si>
  <si>
    <t xml:space="preserve">VR031  </t>
  </si>
  <si>
    <t xml:space="preserve">VR032  </t>
  </si>
  <si>
    <t xml:space="preserve">VR0321 </t>
  </si>
  <si>
    <t xml:space="preserve">VR033  </t>
  </si>
  <si>
    <t xml:space="preserve">VR034  </t>
  </si>
  <si>
    <t>Please state the total number of units/shares repurchased/redeemed by investors during the reporting period.</t>
  </si>
  <si>
    <t>Please state the total value of units/shares repurchased/redeemed by investors during the reporting period. All foreign values should be converted to TTD using the exchange rate(s) as at the end of the reporting period.</t>
  </si>
  <si>
    <t>Gross redemptions broken down</t>
  </si>
  <si>
    <t>Please state the total redemption payments made same day, next day and after the next day to investors during the reporting period. All foreign values should be converted to TTD using the exchange rate(s) as at the end of the reporting period.</t>
  </si>
  <si>
    <t>Amount of contingency support</t>
  </si>
  <si>
    <t>Please state the amount of the liquidity contingency support. All foreign values should be converted to TTD using the exchange rate(s) as at the end of the reporting period.</t>
  </si>
  <si>
    <t>Capital Risks:</t>
  </si>
  <si>
    <t>Please state the weighted average duration of the Fund as at the end of the reporting period.</t>
  </si>
  <si>
    <t>VR022</t>
  </si>
  <si>
    <t>Liquid Assets at Fund</t>
  </si>
  <si>
    <t>Liquid Assets of Fund Manager</t>
  </si>
  <si>
    <t>Liquid Assets (cash, cash equivalents, certificate of deposits, repurchase agreements and treasury bills) of Fund Manager</t>
  </si>
  <si>
    <t>Concentration Risks:</t>
  </si>
  <si>
    <t>Governance:</t>
  </si>
  <si>
    <t>Largest non-GoRTT Issuer</t>
  </si>
  <si>
    <t>Please state the total value, as at the end of the reporting period, of positions issued by a security issuer other than the Government of the Republic of Trinidad and Tobago (GoRTT). All foreign values should be converted to TTD using the exchange rate(s) as at the end of the reporting period.</t>
  </si>
  <si>
    <t>Please state the name of the largest non-GoRTT issuer.</t>
  </si>
  <si>
    <t>Top 5 non-GoRTT Issuer</t>
  </si>
  <si>
    <t>Has there been or is there plans for a change in the major service providers (custodian, trustee, auditor, etc.) to the Fund?</t>
  </si>
  <si>
    <t>Has the Fund Manager experienced any threats to cyber security over the past month (e.g. DDoS, phishing, data breach or privacy violation)?</t>
  </si>
  <si>
    <t>Do investment decisions presently include any consideration of climate-related risks?</t>
  </si>
  <si>
    <t>VOLUME REPORT INSTRUCTIONS</t>
  </si>
  <si>
    <t>Does the Fund's constituting document permit any consideration for climate-related risks in investment decisions?</t>
  </si>
  <si>
    <t>Relevant Date of Report (YYYY-MM-DD)</t>
  </si>
  <si>
    <t>Net Asset Value Type</t>
  </si>
  <si>
    <t>Please state the total value of the portfolio assets less any liabilities of the Fund as at the end of the reporting period.</t>
  </si>
  <si>
    <t>Please state the total value of liquid assets for the Fund Manager as at the end of the reporting period. Liquid assets include cash, cash equivalents, certificate of deposits, repurchase agreements and treasury bills. All foreign values should be converted to TTD using the exchange rate(s) as at the end of the reporting period.</t>
  </si>
  <si>
    <t>Please state the total value of Fund's liquid assets as at the end of the reporting period. Liquid assets include cash, cash equivalents, certificate of deposits, repurchase agreements and treasury bills. All foreign values should be converted to TTD using the exchange rate(s) as at the end of the reporting period.</t>
  </si>
  <si>
    <t>Please state the number of units held by the largest unit holder/ shareholder of the Fund as at the end of the reporting period.</t>
  </si>
  <si>
    <t>Please state the total number of units held by the second to tenth largest unit holders/ shareholders of the Fund as at the end of the reporting period.</t>
  </si>
  <si>
    <t>Please state the total value, as at the end of the reporting period, of positions issued by the top five security issuers other than the GoRTT. All foreign values should be converted to TTD using the exchange rate(s) as at the end of the reporting period.</t>
  </si>
  <si>
    <t>VOLUME REPORT STANDING DATA</t>
  </si>
  <si>
    <t>NAV Type</t>
  </si>
  <si>
    <t>Date</t>
  </si>
  <si>
    <t>AUM (TT$)</t>
  </si>
  <si>
    <t># of Unit holders</t>
  </si>
  <si>
    <t># of Units</t>
  </si>
  <si>
    <t>Liquid Assets</t>
  </si>
  <si>
    <t>Gross Redemption/Liquid Assets</t>
  </si>
  <si>
    <t>Net Subscription/Liquid Assets</t>
  </si>
  <si>
    <t>Excess Gross Redemption</t>
  </si>
  <si>
    <t>Days of Gross Redemption</t>
  </si>
  <si>
    <t>Gross Redemptions/AUM</t>
  </si>
  <si>
    <t>Gross Subscriptions/AUM</t>
  </si>
  <si>
    <t>Historical vs. Forward Pricing</t>
  </si>
  <si>
    <t>Same/Next Day Withdrawals</t>
  </si>
  <si>
    <t>Largest Investor</t>
  </si>
  <si>
    <t>Largest Investor/Liquid Assets</t>
  </si>
  <si>
    <t>Independent Oversight</t>
  </si>
  <si>
    <t>Fixed</t>
  </si>
  <si>
    <t>Floating</t>
  </si>
  <si>
    <t>Custodian</t>
  </si>
  <si>
    <t>Sponsor</t>
  </si>
  <si>
    <t>Fund Category</t>
  </si>
  <si>
    <t>Local/ Foreign</t>
  </si>
  <si>
    <t>Open-Ended</t>
  </si>
  <si>
    <t>Local</t>
  </si>
  <si>
    <t>Closed-Ended</t>
  </si>
  <si>
    <t>Foreign</t>
  </si>
  <si>
    <t>Financial Year End</t>
  </si>
  <si>
    <t>Responsible Person</t>
  </si>
  <si>
    <t>VR023</t>
  </si>
  <si>
    <t>VR024</t>
  </si>
  <si>
    <t>VR025</t>
  </si>
  <si>
    <t>VR026</t>
  </si>
  <si>
    <t>VR027</t>
  </si>
  <si>
    <t>VR028</t>
  </si>
  <si>
    <t>Pursuant to Bye-law 136(6) of the Securities (Collective Investment Schemes) Bye-Laws, 2023</t>
  </si>
  <si>
    <t>2nd to 10th Top Client holdings (# units)</t>
  </si>
  <si>
    <t>Please state the name of the financial institution providing the liquidity contingency.</t>
  </si>
  <si>
    <r>
      <t xml:space="preserve">If a Fund does not have any information for a respective line item, please </t>
    </r>
    <r>
      <rPr>
        <u/>
        <sz val="10"/>
        <color rgb="FFFF0000"/>
        <rFont val="Arial"/>
        <family val="2"/>
      </rPr>
      <t>leave the cell blank</t>
    </r>
    <r>
      <rPr>
        <sz val="10"/>
        <color rgb="FFFF0000"/>
        <rFont val="Arial"/>
        <family val="2"/>
      </rPr>
      <t>. Do not insert any dashes and/ or asterisks. The inclusion of such characters would lead to technical problems for the TTSEC's processing of the information. Additionally, where a Fund Manager manages more than one Fund, each Fund must be submitted in a separate Excel workbook. The Excel workbook must be named accordingly for each Fund utilising the official Fund Code as provided by the TTSEC (for e.g. TTSEC - Volume Report).</t>
    </r>
  </si>
  <si>
    <t>Fixed Income</t>
  </si>
  <si>
    <t>Equity</t>
  </si>
  <si>
    <t>Balanced</t>
  </si>
  <si>
    <t>Real Estate Investment</t>
  </si>
  <si>
    <t>GBP</t>
  </si>
  <si>
    <t>JMD</t>
  </si>
  <si>
    <t>XCD</t>
  </si>
  <si>
    <t>OTHER</t>
  </si>
  <si>
    <t>Please state the calculated net asset value per unit/share for the Fund as at the end of the reporting period.</t>
  </si>
  <si>
    <t>Please state the number of units/shares in issue and outstanding as at the end of the reporting period.</t>
  </si>
  <si>
    <t>Please state the total number of unit holders/investors in the Fund as at the end of the reporting period.</t>
  </si>
  <si>
    <t>VR03211</t>
  </si>
  <si>
    <t>VR03212</t>
  </si>
  <si>
    <t>VR03213</t>
  </si>
  <si>
    <t>What is the name of the financial institution providing this contingency?</t>
  </si>
  <si>
    <t>Relevant Date of Report</t>
  </si>
  <si>
    <t xml:space="preserve">VR000    </t>
  </si>
  <si>
    <t>Not Applicable</t>
  </si>
  <si>
    <t>Financial Year End (YYYY-MM-DD)</t>
  </si>
  <si>
    <t>Please enter the last financial year end of the Fund utilising the format YYYY-MM-DD.</t>
  </si>
  <si>
    <t>Please state the total number of units/shares purchased by investors, inclusive of re-investments, during the reporting period.</t>
  </si>
  <si>
    <t>Please state the total value of units/shares purchased by investors, inclusive of re-investments, during the reporting period. All foreign values should be converted to TTD using the exchange rate(s) as at the end of the reporting period.</t>
  </si>
  <si>
    <t>ANSA Secured Fund</t>
  </si>
  <si>
    <t>ANSA Merchant Bank Limited</t>
  </si>
  <si>
    <t>ANSA TT$ Income Fund</t>
  </si>
  <si>
    <t>ANSA US$ Income Fund</t>
  </si>
  <si>
    <t>ANSA US$ Secured Fund</t>
  </si>
  <si>
    <t>Eppley Caribbean Property Fund Limited SCC- Development Fund</t>
  </si>
  <si>
    <t>Eppley Fund Managers Limited</t>
  </si>
  <si>
    <t>Eppley Caribbean Property Fund Limited SCC- Value Fund</t>
  </si>
  <si>
    <t>Guardian Asset Management and Investment Services Ltd</t>
  </si>
  <si>
    <t>Home Mortgage Bank</t>
  </si>
  <si>
    <t>JMMB International Corporate Bond Fund</t>
  </si>
  <si>
    <t>JMMB Global Equities Fund</t>
  </si>
  <si>
    <t>JMMB Investments (Trinidad &amp; Tobago) Ltd</t>
  </si>
  <si>
    <t>JMMB Optimal Fund TTD</t>
  </si>
  <si>
    <t>JMMB Optimal USD Fund</t>
  </si>
  <si>
    <t>JMMB Regional Sovereign Bond Fund</t>
  </si>
  <si>
    <t>JMMB TTD Income Fund</t>
  </si>
  <si>
    <t>JMMB USD Income Fund</t>
  </si>
  <si>
    <t>Sagicor Global Balanced Fund</t>
  </si>
  <si>
    <t>Sagicor Investments Trinidad &amp; Tobago Limited</t>
  </si>
  <si>
    <t>Sagicor TT Fixed Income Fund</t>
  </si>
  <si>
    <t>Sagicor Life Incorporated</t>
  </si>
  <si>
    <t>Scotia Caribbean Income Fund</t>
  </si>
  <si>
    <t>Scotia Asset Management (Barbados) Inc.</t>
  </si>
  <si>
    <t>Scotia Trinidad and Tobago Short-Term Income Fund</t>
  </si>
  <si>
    <t>Scotia Investments Trinidad &amp; Tobago Ltd.</t>
  </si>
  <si>
    <t>Scotia Trinidad and Tobago Fixed Income Fund</t>
  </si>
  <si>
    <t>Scotia Trinidad and Tobago Growth and Income Fund</t>
  </si>
  <si>
    <t>Scotia Money Market Fund</t>
  </si>
  <si>
    <t>Scotiabank &amp; Trust (Cayman) Ltd.</t>
  </si>
  <si>
    <t>Scotia US Dollar Bond Fund</t>
  </si>
  <si>
    <t>Scotia Global Equity Fund</t>
  </si>
  <si>
    <t>Scotia US Equity Fund</t>
  </si>
  <si>
    <t>Scotia Canadian Equity Fund</t>
  </si>
  <si>
    <t>Trinidad and Tobago Unit Trust Corporation</t>
  </si>
  <si>
    <t>Bourse Securities Limited</t>
  </si>
  <si>
    <t>First Citizens Portfolio and Investment Management Services Limited</t>
  </si>
  <si>
    <t>First Citizens Tax Advantage Plus</t>
  </si>
  <si>
    <t>Roytrin EURO HighYield Fund</t>
  </si>
  <si>
    <t>RBC Investment Management (Caribbean) Limited</t>
  </si>
  <si>
    <t>Roytrin TT Dollar High Yield Fund</t>
  </si>
  <si>
    <t>Roytrin TTD Income and Growth Fund</t>
  </si>
  <si>
    <t>Roytrin Mutual USD Income and Growth Fund</t>
  </si>
  <si>
    <t>Roytrin TT Dollar Money Market Fund</t>
  </si>
  <si>
    <t>Roytrin US Dollar Money Market Fund</t>
  </si>
  <si>
    <t>Roytrin TT Dollar Income Fund</t>
  </si>
  <si>
    <t>Roytrin US Dollar Income Fund</t>
  </si>
  <si>
    <t>Republic Bank Limited</t>
  </si>
  <si>
    <t>The Maritime Global Equity Fund Class A</t>
  </si>
  <si>
    <t>The Maritime Global Equity Fund Class F</t>
  </si>
  <si>
    <t>The Maritime Income &amp; Growth Fund Class A</t>
  </si>
  <si>
    <t>The Maritime Income &amp; Growth Fund Class F</t>
  </si>
  <si>
    <t>Republic Caribbean Equity Fund</t>
  </si>
  <si>
    <t>Republic Money Market Fund</t>
  </si>
  <si>
    <t>Republic US$ Fixed Income Securities Fund</t>
  </si>
  <si>
    <t>Sagicor Go-Mutual Bond (TTD) Fund</t>
  </si>
  <si>
    <t>Sagicor Go-Mutual Bond (USD) Fund</t>
  </si>
  <si>
    <t>Sagicor Go-Mutual Balanced (TTD) Fund</t>
  </si>
  <si>
    <t>Maritime Capital Limited</t>
  </si>
  <si>
    <t>ANSA.ANSATTI</t>
  </si>
  <si>
    <t>ANSA.ANSATTS</t>
  </si>
  <si>
    <t>ANSA.ANSAUSI</t>
  </si>
  <si>
    <t>ANSA.ANSAUSS</t>
  </si>
  <si>
    <t>BOURS.SAVCG</t>
  </si>
  <si>
    <t>BOURS.SAVGRP</t>
  </si>
  <si>
    <t>BOURS.SAVIA</t>
  </si>
  <si>
    <t>BOURS.SAVIRP</t>
  </si>
  <si>
    <t>BOURS.SAVSI</t>
  </si>
  <si>
    <t>BOURS.SAVUSII</t>
  </si>
  <si>
    <t>EPLY.FORDF</t>
  </si>
  <si>
    <t>EPLY.FORVF</t>
  </si>
  <si>
    <t>FCB.FCBTA</t>
  </si>
  <si>
    <t>FCB.FCBET</t>
  </si>
  <si>
    <t>FCB.FCBIIG</t>
  </si>
  <si>
    <t>FCB.FCBTP</t>
  </si>
  <si>
    <t>FCB.FCBTAP</t>
  </si>
  <si>
    <t>GAM.GAMAGG</t>
  </si>
  <si>
    <t>GAM.GAMAPRE</t>
  </si>
  <si>
    <t>GAM.GAMBRIC</t>
  </si>
  <si>
    <t>GAM.GAMCON</t>
  </si>
  <si>
    <t>GAM.GAMEMB</t>
  </si>
  <si>
    <t>GAM.GAMEE</t>
  </si>
  <si>
    <t>GAM.GAMGBF</t>
  </si>
  <si>
    <t>GAM.GAMGCE</t>
  </si>
  <si>
    <t>GAM.GAMGFI</t>
  </si>
  <si>
    <t>GAM.GAMMOD</t>
  </si>
  <si>
    <t>GAM.GAMNEE</t>
  </si>
  <si>
    <t>GAM.GAMNAE</t>
  </si>
  <si>
    <t>GAM.GAMPCG</t>
  </si>
  <si>
    <t>GAM.GAMTTMI</t>
  </si>
  <si>
    <t>GAM.GAMUSMI</t>
  </si>
  <si>
    <t>HMB.HMBMPF</t>
  </si>
  <si>
    <t>HMB.HMBSTF</t>
  </si>
  <si>
    <t>JMMBI.INTBOND</t>
  </si>
  <si>
    <t>JMMBI.USDEQY</t>
  </si>
  <si>
    <t>JMMBI.OPFTTTT</t>
  </si>
  <si>
    <t>JMMBI.OPFUSTT</t>
  </si>
  <si>
    <t>JMMBI.REGSOV</t>
  </si>
  <si>
    <t>JMMBI.JMMBITTI</t>
  </si>
  <si>
    <t>JMMBI.JMMBIUSI</t>
  </si>
  <si>
    <t>MCL.MCLGEA</t>
  </si>
  <si>
    <t>MCL.MCLGEF</t>
  </si>
  <si>
    <t>MCL.MCLIGA</t>
  </si>
  <si>
    <t>MCL.MCLIGF</t>
  </si>
  <si>
    <t>RBTT.ROHYEURO</t>
  </si>
  <si>
    <t>RBTT.ROHYTT</t>
  </si>
  <si>
    <t>RBTT.ROTTIG</t>
  </si>
  <si>
    <t>RBTT.ROUSIG</t>
  </si>
  <si>
    <t>RBTT.RDMMFTT</t>
  </si>
  <si>
    <t>RBTT.RDMMFUS</t>
  </si>
  <si>
    <t>RBTT.ROTTMM</t>
  </si>
  <si>
    <t>RBTT.ROUSMM</t>
  </si>
  <si>
    <t>RBL.RBLCE</t>
  </si>
  <si>
    <t>RBL.RBLMM</t>
  </si>
  <si>
    <t>RBL.RBLUSFI</t>
  </si>
  <si>
    <t>SFC.SAGGB</t>
  </si>
  <si>
    <t>SAGITTL.GOMBTTD</t>
  </si>
  <si>
    <t>SAGITTL.GOMBOTTD</t>
  </si>
  <si>
    <t>SAGITTL.GOMBOUSD</t>
  </si>
  <si>
    <t>SML.SMLFI</t>
  </si>
  <si>
    <t>SML.SMLGB</t>
  </si>
  <si>
    <t>DBG.SDBGCI</t>
  </si>
  <si>
    <t>SBTT.SCOFIF</t>
  </si>
  <si>
    <t>SBTT.SCOSTIF</t>
  </si>
  <si>
    <t>SBTT.SCOGIF</t>
  </si>
  <si>
    <t>SBTT.SCOMM</t>
  </si>
  <si>
    <t>SBTT.SCOUSB</t>
  </si>
  <si>
    <t>SBTT.SCOGG</t>
  </si>
  <si>
    <t>SBTT.SCOUSG</t>
  </si>
  <si>
    <t>SBTT.SCOCG</t>
  </si>
  <si>
    <t>UTC.UTCCAL</t>
  </si>
  <si>
    <t>UTC.UTCFUS</t>
  </si>
  <si>
    <t>UTC.UTCGEA</t>
  </si>
  <si>
    <t>UTC.UTCGEC</t>
  </si>
  <si>
    <t>UTC.UTCGEM</t>
  </si>
  <si>
    <t>UTC.UTCSUS</t>
  </si>
  <si>
    <t>UTC.UTCCF</t>
  </si>
  <si>
    <t>UTC.UTCUVR</t>
  </si>
  <si>
    <t>UTC.UTCUSMM</t>
  </si>
  <si>
    <t>VR021.1</t>
  </si>
  <si>
    <t>Exchange Rate</t>
  </si>
  <si>
    <t>State the exchange rate used in the completion of the form(s) to four (4) decimal places.</t>
  </si>
  <si>
    <t>ALL FOREIGN VALUES SHOULD BE CONVERTED TO TTD</t>
  </si>
  <si>
    <t>Any redemption requests that are made on a t+1 basis (i.e. the client receives funds one day after the day of withdrawal/redemption).</t>
  </si>
  <si>
    <t>Any redemptions requests that are made on a t+0 basis (i.e. the client receives funds on the same day of withdrawal/redemption).</t>
  </si>
  <si>
    <t>Any redemption requests that are made on a t+2 or higher basis (i.e. the client receives funds two or more days after the day of withdrawal/redemption).</t>
  </si>
  <si>
    <t>Redemption payments made next day</t>
  </si>
  <si>
    <t xml:space="preserve"> Redemption payments made same day</t>
  </si>
  <si>
    <t>Redemption payments made after day 2</t>
  </si>
  <si>
    <t>Please select from the drop-down list, the month for which the report is being submitted.</t>
  </si>
  <si>
    <t>Please select from the drop down list the legal name of the Fund as per its constitutional document.</t>
  </si>
  <si>
    <t>This code is provided by the Commission and will be autopopulated.</t>
  </si>
  <si>
    <t>Please select from the drop down list the name of the person approved or registered under the CIS Bye-Laws 2023 to direct the business, operations, or affairs of the CIS, consistent with Part IV of the CIS Bye-laws who is responsible for the investment management/day to day operations of the Fund.</t>
  </si>
  <si>
    <t>Please select from the drop -down list the name of the Responsible person as defined under Bye-law 5 of the CIS Bye-laws.</t>
  </si>
  <si>
    <t>Please  select from the drop- down list the name of the person that provides custody or  safekeeping of the assets of a CIS but does not include a sub-custodian.</t>
  </si>
  <si>
    <t>Please select from the drop down list  the name of the Sponsor as defined under Bye-law 5 of the CIS Bye-laws.</t>
  </si>
  <si>
    <t>Please select from the drop-down list whether the Fund is open-ended or closed-ended.</t>
  </si>
  <si>
    <t>Please select from the drop-down list whether the Fund is domiciled locally, i.e. Trinidad and Tobago, or foreign.</t>
  </si>
  <si>
    <t>Please select from the drop-down list the type of Fund (Fixed Income/Equity/Balance/Real Estate/Other).</t>
  </si>
  <si>
    <t>Please select from the drop-down menu whether the Fund has a Fixed or Floating net asset value.</t>
  </si>
  <si>
    <t>Please select from the drop-down list the denominated currency of the Fund (TTD/USD/EUR/GBP/XCD/BBD/JMD/OTHER).</t>
  </si>
  <si>
    <t>Please select yes or no from the drop-down list.</t>
  </si>
  <si>
    <t>Please select the type of unit pricing from the drop-down list.</t>
  </si>
  <si>
    <t>Please select yes or no from the drop-down list .</t>
  </si>
  <si>
    <t>Type of Fund (Fixed, Floating , Not Applicable)</t>
  </si>
  <si>
    <t xml:space="preserve">Fixed </t>
  </si>
  <si>
    <t>First Citizens Trustee Services Limited</t>
  </si>
  <si>
    <t>First Citizens Depository Services Limited</t>
  </si>
  <si>
    <t>First Citizens Bank Limited</t>
  </si>
  <si>
    <t>Guardian Group Trust Limited</t>
  </si>
  <si>
    <t>Guardian Life of the Caribbean Limited</t>
  </si>
  <si>
    <t>RBC Trust (Trinidad &amp; Tobago) Limited</t>
  </si>
  <si>
    <t>RBC Royal Bank of Trinidad &amp; Tobago Limited</t>
  </si>
  <si>
    <t xml:space="preserve">Sagicor Life Inc </t>
  </si>
  <si>
    <t>BCSDI Custodian Trust Services Inc</t>
  </si>
  <si>
    <t>Scotia Caribbean Income Fund Inc.</t>
  </si>
  <si>
    <t>State Street Bank and Trust Company</t>
  </si>
  <si>
    <t>Scotiabank Trinidad &amp; Tobago Ltd.</t>
  </si>
  <si>
    <t>Scotiabank Trinidad &amp; Tobago Ltd (Trustee)</t>
  </si>
  <si>
    <t>Trinidad and Tobago Central Depository</t>
  </si>
  <si>
    <t>Central Bank of Trinidad and Tobago , Citibank NA</t>
  </si>
  <si>
    <t>Citibank NA</t>
  </si>
  <si>
    <t>Trinidad and Tobago Unit trust Corporation</t>
  </si>
  <si>
    <t>Please Select from Drop Down Menu</t>
  </si>
  <si>
    <t>Sagicor Asset Management Incorporated</t>
  </si>
  <si>
    <t>Last date modified</t>
  </si>
  <si>
    <t>FCB.FCBMM</t>
  </si>
  <si>
    <t>First Citizens Portfolio and Investment Management Services Limited.</t>
  </si>
  <si>
    <t>Sagicor US Global Balanced Fund</t>
  </si>
  <si>
    <t xml:space="preserve">Published Net Asset Value </t>
  </si>
  <si>
    <t>Please state the published or reported net asset value per unit/share for the Fund as at the end of the reporting period.</t>
  </si>
  <si>
    <t>Published Net Asset Value, (TTD equivalent)</t>
  </si>
  <si>
    <t>Real Net Asset Value, (TTD equivalent)</t>
  </si>
  <si>
    <t>Trinidad and Tobago Mortgage Bank</t>
  </si>
  <si>
    <t>RBTT.RBTTTGF</t>
  </si>
  <si>
    <t>RBTT.RBTTTF</t>
  </si>
  <si>
    <t>RBTT.RBTTUF</t>
  </si>
  <si>
    <t>RBTT.RBTTUGF</t>
  </si>
  <si>
    <t xml:space="preserve">RBC TTD Future Cash Tax Savings and Retirement Fund </t>
  </si>
  <si>
    <t xml:space="preserve">RBC TTD Group Future Cash Employee Retirement Benefit Plan </t>
  </si>
  <si>
    <t xml:space="preserve">RBC USD Future Cash Tax Savings and Retirement Fund </t>
  </si>
  <si>
    <t xml:space="preserve">RBC USD Group Future Cash Employee Retirement Benefit Plan </t>
  </si>
  <si>
    <t>GAM Aggressive Global Fund Solution</t>
  </si>
  <si>
    <t>GAM Asia-Pacific Rim Equity Fund</t>
  </si>
  <si>
    <t>UTC Calypso Macro Index Fund</t>
  </si>
  <si>
    <t>GAM Conservative Global Fund Solution</t>
  </si>
  <si>
    <t>UTC Corporate Fund</t>
  </si>
  <si>
    <t>GAM Emerging Market Bond Fund</t>
  </si>
  <si>
    <t>GAM European Equity Fund</t>
  </si>
  <si>
    <t>GAM Global Bond Fund Parent</t>
  </si>
  <si>
    <t>UTC Global Investor Select ETF Fund SP - Aggressive</t>
  </si>
  <si>
    <t>UTC Growth and Income Fund</t>
  </si>
  <si>
    <t>GAM Guardian Caribbean Equity Fund</t>
  </si>
  <si>
    <t>GAM Guardian Fixed Income Fund</t>
  </si>
  <si>
    <t>GAM Moderate Global Fund Solution</t>
  </si>
  <si>
    <t xml:space="preserve">HMB Mortgage Participation Fund </t>
  </si>
  <si>
    <t>GAM New Economy Equity Fund</t>
  </si>
  <si>
    <t>GAM North American Equity Fund</t>
  </si>
  <si>
    <t>GAM Pan Caribbean Balanced Fund</t>
  </si>
  <si>
    <t>UTC TT Dollar Income Fund</t>
  </si>
  <si>
    <t>GAM TTD Monthly Income Fund</t>
  </si>
  <si>
    <t>UTC Universal Retirement Fund</t>
  </si>
  <si>
    <t>UTC US Dollar Income Fund</t>
  </si>
  <si>
    <t>GAM USD Monthly Income Fund</t>
  </si>
  <si>
    <t>Bourse Savinvest Capital Growth Fund</t>
  </si>
  <si>
    <t>Bourse Savinvest Group Retirement Plan</t>
  </si>
  <si>
    <t>Bourse Savinvest India Asia Fund</t>
  </si>
  <si>
    <t>Bourse Savinvest Individual Retirement Plan</t>
  </si>
  <si>
    <t>Bourse Savinvest Structured Investment Fund</t>
  </si>
  <si>
    <t>Bourse Savinvest US$ Investment Income Fund</t>
  </si>
  <si>
    <t>First Citizens Abercrombie TTD Monthly Fixed Income Fund</t>
  </si>
  <si>
    <t>First Citizens El Tucuche Fixed Income Fund</t>
  </si>
  <si>
    <t>First Citizens Immortelle Income and Growth Fund</t>
  </si>
  <si>
    <t>First Citizens Money Market Fund</t>
  </si>
  <si>
    <t>First Citizens Paria US$ Monthly Fixed Income Fund</t>
  </si>
  <si>
    <t>UTC Global Investor Select ETF Fund SP - Conservative</t>
  </si>
  <si>
    <t>UTC Global Investor Select ETF Fund SP - Moderate</t>
  </si>
  <si>
    <t>HMB Samaan Tree Fund</t>
  </si>
  <si>
    <t>GAM Global Equity Fund</t>
  </si>
  <si>
    <t xml:space="preserve">Ansa Wealth Management Limited </t>
  </si>
  <si>
    <t>Republic Wealth Management Limited</t>
  </si>
  <si>
    <t>Republic Trustee Services Limited </t>
  </si>
  <si>
    <t xml:space="preserve">CIBC Caribbean Bank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</si>
</sst>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0%;[Red]\(0%\)"/>
    <numFmt numFmtId="166" formatCode="_-* #,##0.0_-;\-* #,##0.0_-;_-* &quot;-&quot;??_-;_-@_-"/>
    <numFmt numFmtId="167" formatCode="_-* #,##0_-;\-* #,##0_-;_-* &quot;-&quot;??_-;_-@_-"/>
    <numFmt numFmtId="168" formatCode="yyyy\-mm\-dd;@"/>
    <numFmt numFmtId="169" formatCode="#,##0.00_ ;\-#,##0.00\ "/>
    <numFmt numFmtId="170" formatCode="#,##0.00;[Red]#,##0.00"/>
    <numFmt numFmtId="171" formatCode="[$-F800]dddd\,\ mmmm\ dd\,\ yyyy"/>
  </numFmts>
  <fonts count="15" x14ac:knownFonts="1">
    <font>
      <sz val="11"/>
      <color theme="1"/>
      <name val="Calibri"/>
      <family val="2"/>
      <scheme val="minor"/>
    </font>
    <font>
      <b/>
      <sz val="11"/>
      <color theme="1"/>
      <name val="Calibri"/>
      <family val="2"/>
      <scheme val="minor"/>
    </font>
    <font>
      <sz val="8"/>
      <name val="Calibri"/>
      <family val="2"/>
      <scheme val="minor"/>
    </font>
    <font>
      <sz val="11"/>
      <color theme="1"/>
      <name val="Calibri"/>
      <family val="2"/>
      <scheme val="minor"/>
    </font>
    <font>
      <sz val="11"/>
      <color rgb="FF444444"/>
      <name val="Calibri"/>
      <family val="2"/>
    </font>
    <font>
      <b/>
      <sz val="10"/>
      <name val="Arial"/>
      <family val="2"/>
    </font>
    <font>
      <sz val="12"/>
      <color rgb="FF000000"/>
      <name val="Arial Narrow"/>
      <family val="2"/>
    </font>
    <font>
      <b/>
      <sz val="12"/>
      <color rgb="FF000000"/>
      <name val="Arial Narrow"/>
      <family val="2"/>
    </font>
    <font>
      <sz val="10"/>
      <color rgb="FFFF0000"/>
      <name val="Arial"/>
      <family val="2"/>
    </font>
    <font>
      <u/>
      <sz val="10"/>
      <color rgb="FFFF0000"/>
      <name val="Arial"/>
      <family val="2"/>
    </font>
    <font>
      <b/>
      <sz val="11"/>
      <name val="Calibri"/>
      <family val="2"/>
      <scheme val="minor"/>
    </font>
    <font>
      <b/>
      <sz val="11"/>
      <color theme="0"/>
      <name val="Calibri"/>
      <family val="2"/>
      <scheme val="minor"/>
    </font>
    <font>
      <b/>
      <sz val="11"/>
      <color rgb="FFFF0000"/>
      <name val="Arial"/>
      <family val="2"/>
    </font>
    <font>
      <b/>
      <sz val="11"/>
      <color rgb="FFFF0000"/>
      <name val="Calibri"/>
      <family val="2"/>
      <scheme val="minor"/>
    </font>
    <font>
      <b/>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bgColor theme="9"/>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bottom/>
      <diagonal/>
    </border>
    <border>
      <left/>
      <right/>
      <top/>
      <bottom style="thin">
        <color indexed="64"/>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thin">
        <color theme="9" tint="0.39997558519241921"/>
      </top>
      <bottom/>
      <diagonal/>
    </border>
  </borders>
  <cellStyleXfs count="4">
    <xf numFmtId="0" fontId="0"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cellStyleXfs>
  <cellXfs count="101">
    <xf numFmtId="0" fontId="0" fillId="0" borderId="0" xfId="0"/>
    <xf numFmtId="0" fontId="0" fillId="2" borderId="0" xfId="0" applyFill="1"/>
    <xf numFmtId="0" fontId="1" fillId="2" borderId="0" xfId="0" applyFont="1" applyFill="1"/>
    <xf numFmtId="0" fontId="0" fillId="2" borderId="0" xfId="0" applyFill="1" applyAlignment="1">
      <alignment horizontal="right"/>
    </xf>
    <xf numFmtId="0" fontId="1" fillId="3" borderId="1" xfId="0" applyFont="1" applyFill="1" applyBorder="1" applyAlignment="1">
      <alignment horizontal="right"/>
    </xf>
    <xf numFmtId="0" fontId="1" fillId="2" borderId="0" xfId="0" applyFont="1" applyFill="1" applyAlignment="1">
      <alignment horizontal="right"/>
    </xf>
    <xf numFmtId="0" fontId="1" fillId="2" borderId="0" xfId="0" applyFont="1" applyFill="1" applyAlignment="1">
      <alignment horizontal="center"/>
    </xf>
    <xf numFmtId="9" fontId="0" fillId="2" borderId="0" xfId="2" applyFont="1" applyFill="1"/>
    <xf numFmtId="165" fontId="0" fillId="2" borderId="0" xfId="2" applyNumberFormat="1" applyFont="1" applyFill="1" applyAlignment="1">
      <alignment horizontal="right"/>
    </xf>
    <xf numFmtId="166" fontId="0" fillId="2" borderId="0" xfId="1" applyNumberFormat="1" applyFont="1" applyFill="1" applyAlignment="1">
      <alignment horizontal="right"/>
    </xf>
    <xf numFmtId="0" fontId="1" fillId="3" borderId="4" xfId="0" applyFont="1" applyFill="1" applyBorder="1" applyAlignment="1">
      <alignment horizontal="left"/>
    </xf>
    <xf numFmtId="0" fontId="1" fillId="3" borderId="5" xfId="0" applyFont="1" applyFill="1" applyBorder="1" applyAlignment="1">
      <alignment horizontal="left"/>
    </xf>
    <xf numFmtId="165" fontId="0" fillId="0" borderId="0" xfId="2" applyNumberFormat="1" applyFont="1" applyFill="1" applyAlignment="1">
      <alignment horizontal="right"/>
    </xf>
    <xf numFmtId="164" fontId="0" fillId="2" borderId="0" xfId="0" applyNumberFormat="1" applyFill="1"/>
    <xf numFmtId="0" fontId="0" fillId="2" borderId="0" xfId="0" applyFill="1" applyAlignment="1">
      <alignment horizontal="center"/>
    </xf>
    <xf numFmtId="0" fontId="0" fillId="2" borderId="0" xfId="0" applyFill="1" applyAlignment="1">
      <alignment vertical="top"/>
    </xf>
    <xf numFmtId="0" fontId="0" fillId="4" borderId="0" xfId="0" applyFill="1" applyAlignment="1">
      <alignment horizontal="right"/>
    </xf>
    <xf numFmtId="166" fontId="0" fillId="2" borderId="0" xfId="1" applyNumberFormat="1" applyFont="1" applyFill="1" applyAlignment="1"/>
    <xf numFmtId="0" fontId="4" fillId="0" borderId="0" xfId="0" applyFont="1" applyAlignment="1">
      <alignment horizontal="right"/>
    </xf>
    <xf numFmtId="0" fontId="1" fillId="2" borderId="9" xfId="0" applyFont="1" applyFill="1" applyBorder="1" applyAlignment="1">
      <alignment horizontal="left"/>
    </xf>
    <xf numFmtId="0" fontId="1" fillId="2" borderId="0" xfId="0" applyFont="1" applyFill="1" applyAlignment="1">
      <alignment horizontal="left"/>
    </xf>
    <xf numFmtId="0" fontId="6" fillId="2" borderId="0" xfId="0" applyFont="1" applyFill="1" applyAlignment="1">
      <alignment horizontal="left" vertical="top" readingOrder="1"/>
    </xf>
    <xf numFmtId="0" fontId="6" fillId="2" borderId="0" xfId="0" applyFont="1" applyFill="1" applyAlignment="1">
      <alignment horizontal="left" vertical="center" readingOrder="1"/>
    </xf>
    <xf numFmtId="0" fontId="7" fillId="2" borderId="0" xfId="0" applyFont="1" applyFill="1" applyAlignment="1">
      <alignment horizontal="left" vertical="center" readingOrder="1"/>
    </xf>
    <xf numFmtId="0" fontId="0" fillId="2" borderId="0" xfId="0" applyFill="1" applyAlignment="1">
      <alignment vertical="top" wrapText="1"/>
    </xf>
    <xf numFmtId="0" fontId="1" fillId="3" borderId="0" xfId="0" applyFont="1" applyFill="1"/>
    <xf numFmtId="168" fontId="0" fillId="2" borderId="0" xfId="0" applyNumberFormat="1" applyFill="1" applyAlignment="1">
      <alignment horizontal="left"/>
    </xf>
    <xf numFmtId="0" fontId="5" fillId="2" borderId="0" xfId="0" applyFont="1" applyFill="1" applyAlignment="1">
      <alignment horizontal="center"/>
    </xf>
    <xf numFmtId="0" fontId="0" fillId="2" borderId="0" xfId="0" applyFill="1" applyAlignment="1">
      <alignment wrapText="1"/>
    </xf>
    <xf numFmtId="168" fontId="0" fillId="0" borderId="2" xfId="0" applyNumberFormat="1" applyBorder="1" applyAlignment="1" applyProtection="1">
      <alignment horizontal="right"/>
      <protection locked="0"/>
    </xf>
    <xf numFmtId="0" fontId="0" fillId="2" borderId="1" xfId="0" applyFill="1" applyBorder="1" applyAlignment="1" applyProtection="1">
      <alignment horizontal="right"/>
      <protection locked="0"/>
    </xf>
    <xf numFmtId="168" fontId="0" fillId="2" borderId="1" xfId="0" applyNumberFormat="1" applyFill="1" applyBorder="1" applyAlignment="1" applyProtection="1">
      <alignment horizontal="right"/>
      <protection locked="0"/>
    </xf>
    <xf numFmtId="169" fontId="0" fillId="2" borderId="1" xfId="1" applyNumberFormat="1" applyFont="1" applyFill="1" applyBorder="1" applyAlignment="1" applyProtection="1">
      <alignment horizontal="right"/>
      <protection locked="0"/>
    </xf>
    <xf numFmtId="4" fontId="0" fillId="2" borderId="1" xfId="0" applyNumberFormat="1" applyFill="1" applyBorder="1" applyAlignment="1" applyProtection="1">
      <alignment horizontal="right"/>
      <protection locked="0"/>
    </xf>
    <xf numFmtId="0" fontId="0" fillId="0" borderId="0" xfId="0" applyAlignment="1">
      <alignment horizontal="left"/>
    </xf>
    <xf numFmtId="15" fontId="0" fillId="0" borderId="0" xfId="0" applyNumberFormat="1" applyAlignment="1">
      <alignment horizontal="right"/>
    </xf>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0" fillId="2" borderId="0" xfId="0" quotePrefix="1" applyFill="1"/>
    <xf numFmtId="0" fontId="0" fillId="4" borderId="0" xfId="0" applyFill="1" applyAlignment="1">
      <alignment horizontal="center" vertical="center"/>
    </xf>
    <xf numFmtId="167" fontId="0" fillId="2" borderId="0" xfId="1" applyNumberFormat="1" applyFont="1" applyFill="1" applyBorder="1" applyAlignment="1" applyProtection="1">
      <alignment horizontal="right"/>
    </xf>
    <xf numFmtId="3" fontId="0" fillId="2" borderId="0" xfId="0" applyNumberFormat="1" applyFill="1"/>
    <xf numFmtId="167" fontId="1" fillId="3" borderId="1" xfId="1" applyNumberFormat="1" applyFont="1" applyFill="1" applyBorder="1" applyAlignment="1" applyProtection="1">
      <alignment horizontal="right"/>
    </xf>
    <xf numFmtId="0" fontId="0" fillId="3" borderId="1" xfId="0" applyFill="1" applyBorder="1" applyAlignment="1">
      <alignment horizontal="right"/>
    </xf>
    <xf numFmtId="4" fontId="0" fillId="3" borderId="2" xfId="1" applyNumberFormat="1" applyFont="1" applyFill="1" applyBorder="1" applyAlignment="1" applyProtection="1">
      <alignment horizontal="right"/>
    </xf>
    <xf numFmtId="4" fontId="0" fillId="2" borderId="1" xfId="0" applyNumberFormat="1" applyFill="1" applyBorder="1" applyProtection="1">
      <protection locked="0"/>
    </xf>
    <xf numFmtId="4" fontId="0" fillId="3" borderId="1" xfId="1" applyNumberFormat="1" applyFont="1" applyFill="1" applyBorder="1" applyAlignment="1" applyProtection="1">
      <alignment horizontal="right"/>
    </xf>
    <xf numFmtId="4" fontId="0" fillId="2" borderId="1" xfId="0" quotePrefix="1" applyNumberFormat="1" applyFill="1" applyBorder="1" applyProtection="1">
      <protection locked="0"/>
    </xf>
    <xf numFmtId="4" fontId="0" fillId="2" borderId="1" xfId="1" applyNumberFormat="1" applyFont="1" applyFill="1" applyBorder="1" applyAlignment="1" applyProtection="1">
      <alignment horizontal="right"/>
      <protection locked="0"/>
    </xf>
    <xf numFmtId="0" fontId="0" fillId="2" borderId="1" xfId="1" applyNumberFormat="1" applyFont="1" applyFill="1" applyBorder="1" applyAlignment="1" applyProtection="1">
      <alignment horizontal="right"/>
      <protection locked="0"/>
    </xf>
    <xf numFmtId="3" fontId="0" fillId="3" borderId="1" xfId="1" applyNumberFormat="1" applyFont="1" applyFill="1" applyBorder="1" applyAlignment="1" applyProtection="1">
      <alignment horizontal="right"/>
    </xf>
    <xf numFmtId="169" fontId="0" fillId="2" borderId="0" xfId="1" applyNumberFormat="1" applyFont="1" applyFill="1" applyAlignment="1">
      <alignment horizontal="right"/>
    </xf>
    <xf numFmtId="10" fontId="0" fillId="2" borderId="0" xfId="2" applyNumberFormat="1" applyFont="1" applyFill="1" applyAlignment="1">
      <alignment horizontal="right"/>
    </xf>
    <xf numFmtId="170" fontId="0" fillId="2" borderId="0" xfId="1" applyNumberFormat="1" applyFont="1" applyFill="1" applyAlignment="1">
      <alignment horizontal="right"/>
    </xf>
    <xf numFmtId="10" fontId="0" fillId="2" borderId="0" xfId="2" applyNumberFormat="1" applyFont="1" applyFill="1"/>
    <xf numFmtId="2" fontId="0" fillId="2" borderId="0" xfId="1" applyNumberFormat="1" applyFont="1" applyFill="1"/>
    <xf numFmtId="2" fontId="4" fillId="0" borderId="0" xfId="0" applyNumberFormat="1" applyFont="1"/>
    <xf numFmtId="0" fontId="0" fillId="0" borderId="10" xfId="0" applyBorder="1"/>
    <xf numFmtId="0" fontId="11" fillId="5" borderId="11" xfId="0" applyFont="1" applyFill="1" applyBorder="1"/>
    <xf numFmtId="0" fontId="0" fillId="0" borderId="12" xfId="0" applyBorder="1"/>
    <xf numFmtId="0" fontId="12" fillId="2" borderId="0" xfId="0" applyFont="1" applyFill="1" applyAlignment="1">
      <alignment horizontal="center" wrapText="1"/>
    </xf>
    <xf numFmtId="0" fontId="0" fillId="0" borderId="0" xfId="0" applyAlignment="1">
      <alignment vertical="top"/>
    </xf>
    <xf numFmtId="0" fontId="0" fillId="0" borderId="11" xfId="0" applyBorder="1"/>
    <xf numFmtId="0" fontId="0" fillId="0" borderId="1" xfId="0" applyBorder="1" applyAlignment="1" applyProtection="1">
      <alignment horizontal="right"/>
      <protection locked="0"/>
    </xf>
    <xf numFmtId="0" fontId="13" fillId="2" borderId="0" xfId="0" applyFont="1" applyFill="1"/>
    <xf numFmtId="0" fontId="14" fillId="6" borderId="0" xfId="0" applyFont="1" applyFill="1"/>
    <xf numFmtId="171" fontId="1" fillId="6" borderId="0" xfId="0" applyNumberFormat="1" applyFont="1" applyFill="1"/>
    <xf numFmtId="0" fontId="5" fillId="2" borderId="0" xfId="0" applyFont="1" applyFill="1" applyAlignment="1">
      <alignment horizontal="center"/>
    </xf>
    <xf numFmtId="0" fontId="0" fillId="2" borderId="0" xfId="0" applyFill="1" applyAlignment="1">
      <alignment horizontal="center"/>
    </xf>
    <xf numFmtId="0" fontId="8" fillId="2" borderId="0" xfId="0" applyFont="1" applyFill="1" applyAlignment="1">
      <alignment horizontal="left" vertical="center" wrapText="1" readingOrder="1"/>
    </xf>
    <xf numFmtId="0" fontId="0" fillId="2" borderId="0" xfId="0" applyFill="1" applyAlignment="1">
      <alignment wrapText="1"/>
    </xf>
    <xf numFmtId="0" fontId="10" fillId="2" borderId="0" xfId="0" applyFont="1" applyFill="1" applyAlignment="1">
      <alignment horizontal="center"/>
    </xf>
    <xf numFmtId="0" fontId="0" fillId="0" borderId="0" xfId="0" applyAlignment="1">
      <alignment horizontal="center"/>
    </xf>
    <xf numFmtId="0" fontId="1" fillId="2" borderId="0" xfId="0" applyFont="1" applyFill="1" applyAlignment="1">
      <alignment horizontal="left"/>
    </xf>
    <xf numFmtId="0" fontId="1" fillId="3" borderId="5" xfId="0" applyFont="1" applyFill="1" applyBorder="1" applyAlignment="1">
      <alignment horizontal="left"/>
    </xf>
    <xf numFmtId="0" fontId="1" fillId="3" borderId="3" xfId="0" applyFont="1" applyFill="1" applyBorder="1" applyAlignment="1">
      <alignment horizontal="left"/>
    </xf>
    <xf numFmtId="4" fontId="0" fillId="2" borderId="1" xfId="0" applyNumberFormat="1" applyFill="1" applyBorder="1" applyAlignment="1">
      <alignment horizontal="center" vertical="center"/>
    </xf>
    <xf numFmtId="0" fontId="1" fillId="3" borderId="4" xfId="0" applyFont="1" applyFill="1" applyBorder="1" applyAlignment="1">
      <alignment horizontal="left"/>
    </xf>
    <xf numFmtId="15" fontId="0" fillId="2" borderId="4" xfId="0" applyNumberFormat="1" applyFill="1" applyBorder="1" applyAlignment="1">
      <alignment horizontal="center"/>
    </xf>
    <xf numFmtId="15" fontId="0" fillId="2" borderId="3" xfId="0" applyNumberFormat="1" applyFill="1" applyBorder="1" applyAlignment="1">
      <alignment horizontal="center"/>
    </xf>
    <xf numFmtId="169" fontId="0" fillId="2" borderId="0" xfId="1" applyNumberFormat="1" applyFont="1" applyFill="1" applyAlignment="1">
      <alignment horizontal="right"/>
    </xf>
    <xf numFmtId="3" fontId="0" fillId="2" borderId="1" xfId="0" applyNumberFormat="1" applyFill="1" applyBorder="1" applyAlignment="1">
      <alignment horizontal="center" vertical="center"/>
    </xf>
    <xf numFmtId="0" fontId="1" fillId="4" borderId="0" xfId="0" applyFont="1" applyFill="1" applyAlignment="1">
      <alignment horizontal="left"/>
    </xf>
    <xf numFmtId="4" fontId="0" fillId="2" borderId="1" xfId="1" applyNumberFormat="1" applyFont="1" applyFill="1" applyBorder="1" applyAlignment="1">
      <alignment horizontal="center" vertical="center"/>
    </xf>
    <xf numFmtId="4" fontId="0" fillId="2" borderId="4" xfId="0" applyNumberFormat="1" applyFill="1" applyBorder="1" applyAlignment="1">
      <alignment horizontal="right"/>
    </xf>
    <xf numFmtId="4" fontId="0" fillId="2" borderId="7" xfId="0" applyNumberFormat="1" applyFill="1" applyBorder="1" applyAlignment="1">
      <alignment horizontal="right"/>
    </xf>
    <xf numFmtId="0" fontId="1" fillId="4" borderId="8" xfId="0" applyFont="1" applyFill="1" applyBorder="1" applyAlignment="1">
      <alignment horizontal="left"/>
    </xf>
    <xf numFmtId="0" fontId="0" fillId="2" borderId="1" xfId="0" applyFill="1" applyBorder="1" applyAlignment="1">
      <alignment horizontal="center" vertical="center"/>
    </xf>
    <xf numFmtId="4" fontId="0" fillId="2" borderId="1" xfId="1" applyNumberFormat="1" applyFont="1" applyFill="1" applyBorder="1" applyAlignment="1">
      <alignment horizontal="right"/>
    </xf>
    <xf numFmtId="4" fontId="0" fillId="2" borderId="6" xfId="1" applyNumberFormat="1" applyFont="1" applyFill="1" applyBorder="1" applyAlignment="1">
      <alignment horizontal="right"/>
    </xf>
    <xf numFmtId="0" fontId="1" fillId="2" borderId="0" xfId="0" applyFont="1" applyFill="1" applyAlignment="1">
      <alignment horizontal="center"/>
    </xf>
    <xf numFmtId="0" fontId="0" fillId="2" borderId="4" xfId="0" applyFill="1" applyBorder="1" applyAlignment="1">
      <alignment horizontal="right"/>
    </xf>
    <xf numFmtId="0" fontId="0" fillId="2" borderId="3" xfId="0" applyFill="1" applyBorder="1" applyAlignment="1">
      <alignment horizontal="right"/>
    </xf>
    <xf numFmtId="4" fontId="0" fillId="2" borderId="4" xfId="1" applyNumberFormat="1" applyFont="1" applyFill="1" applyBorder="1" applyAlignment="1">
      <alignment horizontal="right"/>
    </xf>
    <xf numFmtId="4" fontId="0" fillId="2" borderId="3" xfId="1" applyNumberFormat="1" applyFont="1" applyFill="1" applyBorder="1" applyAlignment="1">
      <alignment horizontal="right"/>
    </xf>
    <xf numFmtId="0" fontId="0" fillId="2" borderId="4"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wrapText="1"/>
    </xf>
    <xf numFmtId="0" fontId="0" fillId="2" borderId="3" xfId="0" applyFill="1" applyBorder="1" applyAlignment="1">
      <alignment horizontal="center" wrapText="1"/>
    </xf>
    <xf numFmtId="0" fontId="5" fillId="0" borderId="0" xfId="0" applyFont="1"/>
    <xf numFmtId="0" fontId="0" fillId="0" borderId="0" xfId="0"/>
  </cellXfs>
  <cellStyles count="4">
    <cellStyle name="Comma" xfId="1" builtinId="3"/>
    <cellStyle name="Comma 2" xfId="3" xr:uid="{78905E11-594E-45BB-A5D1-3F558670A144}"/>
    <cellStyle name="Normal" xfId="0" builtinId="0"/>
    <cellStyle name="Percent" xfId="2" builtinId="5"/>
  </cellStyles>
  <dxfs count="14">
    <dxf>
      <font>
        <color rgb="FF9C0006"/>
      </font>
      <fill>
        <patternFill>
          <bgColor rgb="FFFFC7CE"/>
        </patternFill>
      </fill>
    </dxf>
    <dxf>
      <font>
        <color rgb="FF006100"/>
      </font>
      <fill>
        <patternFill>
          <bgColor rgb="FFC6EFCE"/>
        </patternFill>
      </fill>
    </dxf>
    <dxf>
      <fill>
        <patternFill patternType="none">
          <fgColor indexed="64"/>
          <bgColor indexed="65"/>
        </patternFill>
      </fill>
      <border diagonalUp="0" diagonalDown="0">
        <left/>
        <right/>
        <top style="thin">
          <color theme="9" tint="0.39997558519241921"/>
        </top>
        <bottom style="thin">
          <color theme="9" tint="0.39997558519241921"/>
        </bottom>
        <vertical/>
        <horizontal/>
      </border>
    </dxf>
    <dxf>
      <border diagonalUp="0" diagonalDown="0">
        <left/>
        <right/>
        <top style="thin">
          <color theme="9" tint="0.39997558519241921"/>
        </top>
        <bottom style="thin">
          <color theme="9" tint="0.39997558519241921"/>
        </bottom>
        <vertical/>
        <horizontal/>
      </border>
    </dxf>
    <dxf>
      <border diagonalUp="0" diagonalDown="0">
        <left/>
        <right/>
        <top style="thin">
          <color theme="9" tint="0.39997558519241921"/>
        </top>
        <bottom style="thin">
          <color theme="9" tint="0.39997558519241921"/>
        </bottom>
        <vertical/>
        <horizontal/>
      </border>
    </dxf>
    <dxf>
      <border diagonalUp="0" diagonalDown="0">
        <left/>
        <right/>
        <top style="thin">
          <color theme="9" tint="0.39997558519241921"/>
        </top>
        <bottom style="thin">
          <color theme="9" tint="0.39997558519241921"/>
        </bottom>
        <vertical/>
        <horizontal/>
      </border>
    </dxf>
    <dxf>
      <border diagonalUp="0" diagonalDown="0">
        <left/>
        <right/>
        <top style="thin">
          <color theme="9" tint="0.39997558519241921"/>
        </top>
        <bottom style="thin">
          <color theme="9" tint="0.39997558519241921"/>
        </bottom>
        <vertical/>
        <horizontal/>
      </border>
    </dxf>
    <dxf>
      <fill>
        <patternFill patternType="none">
          <fgColor indexed="64"/>
          <bgColor indexed="65"/>
        </patternFill>
      </fill>
      <border diagonalUp="0" diagonalDown="0">
        <left/>
        <right/>
        <top style="thin">
          <color theme="9" tint="0.39997558519241921"/>
        </top>
        <bottom style="thin">
          <color theme="9" tint="0.39997558519241921"/>
        </bottom>
        <vertical/>
        <horizontal/>
      </border>
    </dxf>
    <dxf>
      <fill>
        <patternFill patternType="none">
          <fgColor indexed="64"/>
          <bgColor indexed="65"/>
        </patternFill>
      </fill>
      <border diagonalUp="0" diagonalDown="0">
        <left/>
        <right/>
        <top style="thin">
          <color theme="9" tint="0.39997558519241921"/>
        </top>
        <bottom style="thin">
          <color theme="9" tint="0.39997558519241921"/>
        </bottom>
        <vertical/>
        <horizontal/>
      </border>
    </dxf>
    <dxf>
      <border outline="0">
        <top style="thin">
          <color theme="9" tint="0.39997558519241921"/>
        </top>
      </border>
    </dxf>
    <dxf>
      <border outline="0">
        <top style="thin">
          <color theme="9" tint="0.39997558519241921"/>
        </top>
        <bottom style="thin">
          <color theme="9" tint="0.39997558519241921"/>
        </bottom>
      </border>
    </dxf>
    <dxf>
      <fill>
        <patternFill patternType="none">
          <fgColor indexed="64"/>
          <bgColor indexed="65"/>
        </patternFill>
      </fill>
    </dxf>
    <dxf>
      <border outline="0">
        <bottom style="thin">
          <color theme="9" tint="0.39997558519241921"/>
        </bottom>
      </border>
    </dxf>
    <dxf>
      <font>
        <b/>
        <i val="0"/>
        <strike val="0"/>
        <condense val="0"/>
        <extend val="0"/>
        <outline val="0"/>
        <shadow val="0"/>
        <u val="none"/>
        <vertAlign val="baseline"/>
        <sz val="11"/>
        <color theme="0"/>
        <name val="Calibri"/>
        <family val="2"/>
        <scheme val="minor"/>
      </font>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TT" b="1">
                <a:solidFill>
                  <a:schemeClr val="accent1"/>
                </a:solidFill>
              </a:rPr>
              <a:t>Redemption Period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3"/>
          <c:order val="3"/>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'INTERIM DASHBOARD'!$C$43:$C$45</c:f>
              <c:strCache>
                <c:ptCount val="3"/>
                <c:pt idx="0">
                  <c:v> Redemption payments made same day</c:v>
                </c:pt>
                <c:pt idx="1">
                  <c:v>Redemption payments made next day</c:v>
                </c:pt>
                <c:pt idx="2">
                  <c:v>Redemption payments made after day 2</c:v>
                </c:pt>
              </c:strCache>
            </c:strRef>
          </c:cat>
          <c:val>
            <c:numRef>
              <c:f>'INTERIM DASHBOARD'!$G$43:$G$45</c:f>
              <c:numCache>
                <c:formatCode>0%</c:formatCode>
                <c:ptCount val="3"/>
                <c:pt idx="0">
                  <c:v>0</c:v>
                </c:pt>
                <c:pt idx="1">
                  <c:v>0</c:v>
                </c:pt>
                <c:pt idx="2">
                  <c:v>0</c:v>
                </c:pt>
              </c:numCache>
            </c:numRef>
          </c:val>
          <c:extLst>
            <c:ext xmlns:c16="http://schemas.microsoft.com/office/drawing/2014/chart" uri="{C3380CC4-5D6E-409C-BE32-E72D297353CC}">
              <c16:uniqueId val="{00000003-AC64-419F-869A-8CDCE17CD78D}"/>
            </c:ext>
          </c:extLst>
        </c:ser>
        <c:dLbls>
          <c:dLblPos val="outEnd"/>
          <c:showLegendKey val="0"/>
          <c:showVal val="1"/>
          <c:showCatName val="0"/>
          <c:showSerName val="0"/>
          <c:showPercent val="0"/>
          <c:showBubbleSize val="0"/>
        </c:dLbls>
        <c:gapWidth val="219"/>
        <c:overlap val="-27"/>
        <c:axId val="1973206096"/>
        <c:axId val="549077359"/>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'INTERIM DASHBOARD'!$C$43:$C$45</c15:sqref>
                        </c15:formulaRef>
                      </c:ext>
                    </c:extLst>
                    <c:strCache>
                      <c:ptCount val="3"/>
                      <c:pt idx="0">
                        <c:v> Redemption payments made same day</c:v>
                      </c:pt>
                      <c:pt idx="1">
                        <c:v>Redemption payments made next day</c:v>
                      </c:pt>
                      <c:pt idx="2">
                        <c:v>Redemption payments made after day 2</c:v>
                      </c:pt>
                    </c:strCache>
                  </c:strRef>
                </c:cat>
                <c:val>
                  <c:numRef>
                    <c:extLst>
                      <c:ext uri="{02D57815-91ED-43cb-92C2-25804820EDAC}">
                        <c15:formulaRef>
                          <c15:sqref>'INTERIM DASHBOARD'!$D$43:$D$45</c15:sqref>
                        </c15:formulaRef>
                      </c:ext>
                    </c:extLst>
                    <c:numCache>
                      <c:formatCode>General</c:formatCode>
                      <c:ptCount val="3"/>
                    </c:numCache>
                  </c:numRef>
                </c:val>
                <c:extLst>
                  <c:ext xmlns:c16="http://schemas.microsoft.com/office/drawing/2014/chart" uri="{C3380CC4-5D6E-409C-BE32-E72D297353CC}">
                    <c16:uniqueId val="{00000000-AC64-419F-869A-8CDCE17CD78D}"/>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'INTERIM DASHBOARD'!$C$43:$C$45</c15:sqref>
                        </c15:formulaRef>
                      </c:ext>
                    </c:extLst>
                    <c:strCache>
                      <c:ptCount val="3"/>
                      <c:pt idx="0">
                        <c:v> Redemption payments made same day</c:v>
                      </c:pt>
                      <c:pt idx="1">
                        <c:v>Redemption payments made next day</c:v>
                      </c:pt>
                      <c:pt idx="2">
                        <c:v>Redemption payments made after day 2</c:v>
                      </c:pt>
                    </c:strCache>
                  </c:strRef>
                </c:cat>
                <c:val>
                  <c:numRef>
                    <c:extLst xmlns:c15="http://schemas.microsoft.com/office/drawing/2012/chart">
                      <c:ext xmlns:c15="http://schemas.microsoft.com/office/drawing/2012/chart" uri="{02D57815-91ED-43cb-92C2-25804820EDAC}">
                        <c15:formulaRef>
                          <c15:sqref>'INTERIM DASHBOARD'!$E$43:$E$45</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1-AC64-419F-869A-8CDCE17CD78D}"/>
                  </c:ext>
                </c:extLst>
              </c15:ser>
            </c15:filteredBarSeries>
            <c15:filteredBarSeries>
              <c15: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'INTERIM DASHBOARD'!$C$43:$C$45</c15:sqref>
                        </c15:formulaRef>
                      </c:ext>
                    </c:extLst>
                    <c:strCache>
                      <c:ptCount val="3"/>
                      <c:pt idx="0">
                        <c:v> Redemption payments made same day</c:v>
                      </c:pt>
                      <c:pt idx="1">
                        <c:v>Redemption payments made next day</c:v>
                      </c:pt>
                      <c:pt idx="2">
                        <c:v>Redemption payments made after day 2</c:v>
                      </c:pt>
                    </c:strCache>
                  </c:strRef>
                </c:cat>
                <c:val>
                  <c:numRef>
                    <c:extLst xmlns:c15="http://schemas.microsoft.com/office/drawing/2012/chart">
                      <c:ext xmlns:c15="http://schemas.microsoft.com/office/drawing/2012/chart" uri="{02D57815-91ED-43cb-92C2-25804820EDAC}">
                        <c15:formulaRef>
                          <c15:sqref>'INTERIM DASHBOARD'!$F$43:$F$45</c15:sqref>
                        </c15:formulaRef>
                      </c:ext>
                    </c:extLst>
                    <c:numCache>
                      <c:formatCode>General</c:formatCode>
                      <c:ptCount val="3"/>
                    </c:numCache>
                  </c:numRef>
                </c:val>
                <c:extLst xmlns:c15="http://schemas.microsoft.com/office/drawing/2012/chart">
                  <c:ext xmlns:c16="http://schemas.microsoft.com/office/drawing/2014/chart" uri="{C3380CC4-5D6E-409C-BE32-E72D297353CC}">
                    <c16:uniqueId val="{00000002-AC64-419F-869A-8CDCE17CD78D}"/>
                  </c:ext>
                </c:extLst>
              </c15:ser>
            </c15:filteredBarSeries>
          </c:ext>
        </c:extLst>
      </c:barChart>
      <c:catAx>
        <c:axId val="197320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9077359"/>
        <c:crosses val="autoZero"/>
        <c:auto val="1"/>
        <c:lblAlgn val="ctr"/>
        <c:lblOffset val="100"/>
        <c:noMultiLvlLbl val="0"/>
      </c:catAx>
      <c:valAx>
        <c:axId val="54907735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3206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cid:image001.png@01D7A2F6.D7BA14F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7A2F6.D7BA14F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cid:image001.png@01D7A2F6.D7BA14F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1.png@01D7A2F6.D7BA14F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776817</xdr:colOff>
      <xdr:row>0</xdr:row>
      <xdr:rowOff>118533</xdr:rowOff>
    </xdr:from>
    <xdr:to>
      <xdr:col>3</xdr:col>
      <xdr:colOff>1828801</xdr:colOff>
      <xdr:row>6</xdr:row>
      <xdr:rowOff>67733</xdr:rowOff>
    </xdr:to>
    <xdr:pic>
      <xdr:nvPicPr>
        <xdr:cNvPr id="3" name="Picture 2" descr="cid:image007.png@01D39B8F.8E903380">
          <a:extLst>
            <a:ext uri="{FF2B5EF4-FFF2-40B4-BE49-F238E27FC236}">
              <a16:creationId xmlns:a16="http://schemas.microsoft.com/office/drawing/2014/main" id="{AD499900-6928-4510-81D4-1B74C7370F0F}"/>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782734" y="118533"/>
          <a:ext cx="1051984" cy="1028700"/>
        </a:xfrm>
        <a:prstGeom prst="rect">
          <a:avLst/>
        </a:prstGeom>
        <a:noFill/>
        <a:ln>
          <a:noFill/>
        </a:ln>
      </xdr:spPr>
    </xdr:pic>
    <xdr:clientData/>
  </xdr:twoCellAnchor>
  <xdr:twoCellAnchor editAs="oneCell">
    <xdr:from>
      <xdr:col>3</xdr:col>
      <xdr:colOff>776817</xdr:colOff>
      <xdr:row>0</xdr:row>
      <xdr:rowOff>118533</xdr:rowOff>
    </xdr:from>
    <xdr:to>
      <xdr:col>3</xdr:col>
      <xdr:colOff>1828801</xdr:colOff>
      <xdr:row>6</xdr:row>
      <xdr:rowOff>67733</xdr:rowOff>
    </xdr:to>
    <xdr:pic>
      <xdr:nvPicPr>
        <xdr:cNvPr id="2" name="Picture 1" descr="cid:image007.png@01D39B8F.8E903380">
          <a:extLst>
            <a:ext uri="{FF2B5EF4-FFF2-40B4-BE49-F238E27FC236}">
              <a16:creationId xmlns:a16="http://schemas.microsoft.com/office/drawing/2014/main" id="{C091EC9A-A8A6-4BC2-8FFA-CA2FCCFAC3E1}"/>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567892" y="118533"/>
          <a:ext cx="1051984" cy="1092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587375</xdr:colOff>
      <xdr:row>0</xdr:row>
      <xdr:rowOff>119064</xdr:rowOff>
    </xdr:from>
    <xdr:to>
      <xdr:col>2</xdr:col>
      <xdr:colOff>1626961</xdr:colOff>
      <xdr:row>6</xdr:row>
      <xdr:rowOff>77789</xdr:rowOff>
    </xdr:to>
    <xdr:pic>
      <xdr:nvPicPr>
        <xdr:cNvPr id="2" name="Picture 1" descr="cid:image007.png@01D39B8F.8E903380">
          <a:extLst>
            <a:ext uri="{FF2B5EF4-FFF2-40B4-BE49-F238E27FC236}">
              <a16:creationId xmlns:a16="http://schemas.microsoft.com/office/drawing/2014/main" id="{4F4B9BC6-8E20-47CF-8129-C0F5B6B6B1E7}"/>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24563" y="119064"/>
          <a:ext cx="1047750" cy="10541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127000</xdr:colOff>
      <xdr:row>2</xdr:row>
      <xdr:rowOff>0</xdr:rowOff>
    </xdr:from>
    <xdr:to>
      <xdr:col>8</xdr:col>
      <xdr:colOff>406400</xdr:colOff>
      <xdr:row>7</xdr:row>
      <xdr:rowOff>133350</xdr:rowOff>
    </xdr:to>
    <xdr:pic>
      <xdr:nvPicPr>
        <xdr:cNvPr id="3" name="Picture 2" descr="cid:image007.png@01D39B8F.8E903380">
          <a:extLst>
            <a:ext uri="{FF2B5EF4-FFF2-40B4-BE49-F238E27FC236}">
              <a16:creationId xmlns:a16="http://schemas.microsoft.com/office/drawing/2014/main" id="{FA77BB0D-4B39-4891-B204-DFCB85E8A9A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30650" y="368300"/>
          <a:ext cx="1047750" cy="1054100"/>
        </a:xfrm>
        <a:prstGeom prst="rect">
          <a:avLst/>
        </a:prstGeom>
        <a:noFill/>
        <a:ln>
          <a:noFill/>
        </a:ln>
      </xdr:spPr>
    </xdr:pic>
    <xdr:clientData/>
  </xdr:twoCellAnchor>
  <xdr:twoCellAnchor>
    <xdr:from>
      <xdr:col>7</xdr:col>
      <xdr:colOff>523874</xdr:colOff>
      <xdr:row>29</xdr:row>
      <xdr:rowOff>38099</xdr:rowOff>
    </xdr:from>
    <xdr:to>
      <xdr:col>14</xdr:col>
      <xdr:colOff>190499</xdr:colOff>
      <xdr:row>42</xdr:row>
      <xdr:rowOff>109536</xdr:rowOff>
    </xdr:to>
    <xdr:graphicFrame macro="">
      <xdr:nvGraphicFramePr>
        <xdr:cNvPr id="4" name="Chart 3">
          <a:extLst>
            <a:ext uri="{FF2B5EF4-FFF2-40B4-BE49-F238E27FC236}">
              <a16:creationId xmlns:a16="http://schemas.microsoft.com/office/drawing/2014/main" id="{63864965-5404-B7FA-2460-E9F642D120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311150</xdr:colOff>
      <xdr:row>0</xdr:row>
      <xdr:rowOff>146050</xdr:rowOff>
    </xdr:from>
    <xdr:to>
      <xdr:col>0</xdr:col>
      <xdr:colOff>1358900</xdr:colOff>
      <xdr:row>6</xdr:row>
      <xdr:rowOff>95250</xdr:rowOff>
    </xdr:to>
    <xdr:pic>
      <xdr:nvPicPr>
        <xdr:cNvPr id="2" name="Picture 1" descr="cid:image007.png@01D39B8F.8E903380">
          <a:extLst>
            <a:ext uri="{FF2B5EF4-FFF2-40B4-BE49-F238E27FC236}">
              <a16:creationId xmlns:a16="http://schemas.microsoft.com/office/drawing/2014/main" id="{04E1E88B-AA7D-461A-B502-CDCBC489B2F6}"/>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11150" y="146050"/>
          <a:ext cx="1047750" cy="105410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FA493A-CA07-447E-971B-A8DFBF442166}" name="Fund_Data" displayName="Fund_Data" ref="A4:G89" totalsRowShown="0" headerRowDxfId="13" dataDxfId="11" headerRowBorderDxfId="12" tableBorderDxfId="10" totalsRowBorderDxfId="9">
  <autoFilter ref="A4:G89" xr:uid="{4EFA493A-CA07-447E-971B-A8DFBF442166}"/>
  <sortState xmlns:xlrd2="http://schemas.microsoft.com/office/spreadsheetml/2017/richdata2" ref="A5:G89">
    <sortCondition ref="A4:A89"/>
  </sortState>
  <tableColumns count="7">
    <tableColumn id="1" xr3:uid="{97E83A4C-EDD4-48DB-8FED-FF3433D334C5}" name="Name of Fund" dataDxfId="8"/>
    <tableColumn id="2" xr3:uid="{9EE34EC0-D8EA-465C-9D9E-420FDDE3C237}" name="Fund Code" dataDxfId="7"/>
    <tableColumn id="4" xr3:uid="{510A7FBB-2AD6-45BC-83CC-5200367C8EC0}" name="Name of Fund Manager" dataDxfId="6"/>
    <tableColumn id="7" xr3:uid="{B8D3AA9C-3637-4EB6-ACF1-1AB92EF64098}" name="Type of Fund (Fixed, Floating , Not Applicable)" dataDxfId="5"/>
    <tableColumn id="6" xr3:uid="{240FADEE-0E94-45DE-98AD-A830949E7259}" name="Responsible Person" dataDxfId="4"/>
    <tableColumn id="5" xr3:uid="{2A55057A-67F2-4F91-AACD-E16971BB9E56}" name="Custodian" dataDxfId="3"/>
    <tableColumn id="3" xr3:uid="{377465E3-83FE-4216-9DF7-D3D550EA7780}" name="Sponsor"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D72"/>
  <sheetViews>
    <sheetView topLeftCell="A31" zoomScale="80" zoomScaleNormal="80" workbookViewId="0">
      <selection activeCell="C30" sqref="C30"/>
    </sheetView>
  </sheetViews>
  <sheetFormatPr defaultColWidth="8.81640625" defaultRowHeight="14.5" x14ac:dyDescent="0.35"/>
  <cols>
    <col min="1" max="1" width="8.81640625" style="1"/>
    <col min="2" max="2" width="8.1796875" style="1" customWidth="1"/>
    <col min="3" max="3" width="54.81640625" style="1" customWidth="1"/>
    <col min="4" max="4" width="104.54296875" style="1" customWidth="1"/>
    <col min="5" max="16384" width="8.81640625" style="1"/>
  </cols>
  <sheetData>
    <row r="8" spans="2:4" x14ac:dyDescent="0.35">
      <c r="B8" s="67" t="s">
        <v>1</v>
      </c>
      <c r="C8" s="68"/>
      <c r="D8" s="68"/>
    </row>
    <row r="9" spans="2:4" x14ac:dyDescent="0.35">
      <c r="B9" s="67" t="s">
        <v>40</v>
      </c>
      <c r="C9" s="68"/>
      <c r="D9" s="68"/>
    </row>
    <row r="10" spans="2:4" x14ac:dyDescent="0.35">
      <c r="B10" s="67" t="s">
        <v>152</v>
      </c>
      <c r="C10" s="68"/>
      <c r="D10" s="68"/>
    </row>
    <row r="12" spans="2:4" x14ac:dyDescent="0.35">
      <c r="B12" s="71" t="s">
        <v>198</v>
      </c>
      <c r="C12" s="72"/>
      <c r="D12" s="72"/>
    </row>
    <row r="14" spans="2:4" ht="76.400000000000006" customHeight="1" x14ac:dyDescent="0.35">
      <c r="B14" s="69" t="s">
        <v>201</v>
      </c>
      <c r="C14" s="70"/>
      <c r="D14" s="70"/>
    </row>
    <row r="15" spans="2:4" ht="15" customHeight="1" x14ac:dyDescent="0.35">
      <c r="B15" s="69"/>
      <c r="C15" s="70"/>
      <c r="D15" s="70"/>
    </row>
    <row r="16" spans="2:4" ht="15.5" x14ac:dyDescent="0.35">
      <c r="B16" s="21" t="s">
        <v>218</v>
      </c>
      <c r="C16" s="15" t="s">
        <v>119</v>
      </c>
      <c r="D16" s="15" t="s">
        <v>373</v>
      </c>
    </row>
    <row r="17" spans="2:4" ht="15.5" x14ac:dyDescent="0.35">
      <c r="B17" s="22"/>
    </row>
    <row r="18" spans="2:4" ht="15.5" x14ac:dyDescent="0.35">
      <c r="B18" s="23" t="s">
        <v>115</v>
      </c>
    </row>
    <row r="19" spans="2:4" ht="15.5" x14ac:dyDescent="0.35">
      <c r="B19" s="21" t="s">
        <v>117</v>
      </c>
      <c r="C19" s="15" t="s">
        <v>120</v>
      </c>
      <c r="D19" s="15" t="s">
        <v>374</v>
      </c>
    </row>
    <row r="20" spans="2:4" ht="15.5" x14ac:dyDescent="0.35">
      <c r="B20" s="21" t="s">
        <v>118</v>
      </c>
      <c r="C20" s="61" t="s">
        <v>39</v>
      </c>
      <c r="D20" s="61" t="s">
        <v>375</v>
      </c>
    </row>
    <row r="21" spans="2:4" ht="43.5" x14ac:dyDescent="0.35">
      <c r="B21" s="21" t="s">
        <v>122</v>
      </c>
      <c r="C21" s="15" t="s">
        <v>121</v>
      </c>
      <c r="D21" s="24" t="s">
        <v>376</v>
      </c>
    </row>
    <row r="22" spans="2:4" ht="15.5" x14ac:dyDescent="0.35">
      <c r="B22" s="21" t="s">
        <v>47</v>
      </c>
      <c r="C22" s="15" t="s">
        <v>191</v>
      </c>
      <c r="D22" s="15" t="s">
        <v>377</v>
      </c>
    </row>
    <row r="23" spans="2:4" ht="29" x14ac:dyDescent="0.35">
      <c r="B23" s="21" t="s">
        <v>48</v>
      </c>
      <c r="C23" s="15" t="s">
        <v>182</v>
      </c>
      <c r="D23" s="24" t="s">
        <v>378</v>
      </c>
    </row>
    <row r="24" spans="2:4" ht="15.5" x14ac:dyDescent="0.35">
      <c r="B24" s="21" t="s">
        <v>49</v>
      </c>
      <c r="C24" s="15" t="s">
        <v>183</v>
      </c>
      <c r="D24" s="15" t="s">
        <v>379</v>
      </c>
    </row>
    <row r="25" spans="2:4" ht="15.5" x14ac:dyDescent="0.35">
      <c r="B25" s="21" t="s">
        <v>50</v>
      </c>
      <c r="C25" s="15" t="s">
        <v>184</v>
      </c>
      <c r="D25" s="15" t="s">
        <v>380</v>
      </c>
    </row>
    <row r="26" spans="2:4" ht="15.5" x14ac:dyDescent="0.35">
      <c r="B26" s="21" t="s">
        <v>51</v>
      </c>
      <c r="C26" s="15" t="s">
        <v>185</v>
      </c>
      <c r="D26" s="15" t="s">
        <v>381</v>
      </c>
    </row>
    <row r="27" spans="2:4" ht="15.5" x14ac:dyDescent="0.35">
      <c r="B27" s="21" t="s">
        <v>52</v>
      </c>
      <c r="C27" s="15" t="s">
        <v>5</v>
      </c>
      <c r="D27" s="15" t="s">
        <v>382</v>
      </c>
    </row>
    <row r="28" spans="2:4" ht="15.5" x14ac:dyDescent="0.35">
      <c r="B28" s="21" t="s">
        <v>53</v>
      </c>
      <c r="C28" s="61" t="s">
        <v>155</v>
      </c>
      <c r="D28" s="15" t="s">
        <v>383</v>
      </c>
    </row>
    <row r="29" spans="2:4" ht="15.5" x14ac:dyDescent="0.35">
      <c r="B29" s="21" t="s">
        <v>54</v>
      </c>
      <c r="C29" s="15" t="s">
        <v>97</v>
      </c>
      <c r="D29" s="15" t="s">
        <v>384</v>
      </c>
    </row>
    <row r="30" spans="2:4" ht="15.5" x14ac:dyDescent="0.35">
      <c r="B30" s="21" t="s">
        <v>363</v>
      </c>
      <c r="C30" s="15" t="s">
        <v>364</v>
      </c>
      <c r="D30" s="15" t="s">
        <v>365</v>
      </c>
    </row>
    <row r="31" spans="2:4" ht="15.5" x14ac:dyDescent="0.35">
      <c r="B31" s="21" t="s">
        <v>139</v>
      </c>
      <c r="C31" s="15" t="s">
        <v>190</v>
      </c>
      <c r="D31" s="15" t="s">
        <v>221</v>
      </c>
    </row>
    <row r="32" spans="2:4" ht="15.5" x14ac:dyDescent="0.35">
      <c r="B32" s="21" t="s">
        <v>192</v>
      </c>
      <c r="C32" s="15" t="s">
        <v>413</v>
      </c>
      <c r="D32" s="15" t="s">
        <v>414</v>
      </c>
    </row>
    <row r="33" spans="2:4" ht="15.5" x14ac:dyDescent="0.35">
      <c r="B33" s="21" t="s">
        <v>193</v>
      </c>
      <c r="C33" s="15" t="s">
        <v>99</v>
      </c>
      <c r="D33" s="15" t="s">
        <v>210</v>
      </c>
    </row>
    <row r="34" spans="2:4" ht="15.5" x14ac:dyDescent="0.35">
      <c r="B34" s="21" t="s">
        <v>194</v>
      </c>
      <c r="C34" s="15" t="s">
        <v>107</v>
      </c>
      <c r="D34" s="15" t="s">
        <v>124</v>
      </c>
    </row>
    <row r="35" spans="2:4" ht="15.5" x14ac:dyDescent="0.35">
      <c r="B35" s="21" t="s">
        <v>195</v>
      </c>
      <c r="C35" s="15" t="s">
        <v>3</v>
      </c>
      <c r="D35" s="15" t="s">
        <v>156</v>
      </c>
    </row>
    <row r="36" spans="2:4" ht="15.5" x14ac:dyDescent="0.35">
      <c r="B36" s="21" t="s">
        <v>196</v>
      </c>
      <c r="C36" s="15" t="s">
        <v>125</v>
      </c>
      <c r="D36" s="15" t="s">
        <v>211</v>
      </c>
    </row>
    <row r="37" spans="2:4" ht="15.5" x14ac:dyDescent="0.35">
      <c r="B37" s="21" t="s">
        <v>197</v>
      </c>
      <c r="C37" s="15" t="s">
        <v>123</v>
      </c>
      <c r="D37" s="15" t="s">
        <v>212</v>
      </c>
    </row>
    <row r="38" spans="2:4" ht="15.5" x14ac:dyDescent="0.35">
      <c r="B38" s="22"/>
    </row>
    <row r="39" spans="2:4" ht="15.5" x14ac:dyDescent="0.35">
      <c r="B39" s="23" t="s">
        <v>116</v>
      </c>
    </row>
    <row r="40" spans="2:4" ht="17.899999999999999" customHeight="1" x14ac:dyDescent="0.35">
      <c r="B40" s="21" t="s">
        <v>126</v>
      </c>
      <c r="C40" s="24" t="s">
        <v>101</v>
      </c>
      <c r="D40" s="24" t="s">
        <v>131</v>
      </c>
    </row>
    <row r="41" spans="2:4" ht="34.4" customHeight="1" x14ac:dyDescent="0.35">
      <c r="B41" s="21" t="s">
        <v>127</v>
      </c>
      <c r="C41" s="24" t="s">
        <v>102</v>
      </c>
      <c r="D41" s="24" t="s">
        <v>132</v>
      </c>
    </row>
    <row r="42" spans="2:4" ht="33" customHeight="1" x14ac:dyDescent="0.35">
      <c r="B42" s="21" t="s">
        <v>128</v>
      </c>
      <c r="C42" s="24" t="s">
        <v>133</v>
      </c>
      <c r="D42" s="24" t="s">
        <v>134</v>
      </c>
    </row>
    <row r="43" spans="2:4" ht="33" customHeight="1" x14ac:dyDescent="0.35">
      <c r="B43" s="21" t="s">
        <v>213</v>
      </c>
      <c r="C43" s="24" t="s">
        <v>20</v>
      </c>
      <c r="D43" s="24" t="s">
        <v>368</v>
      </c>
    </row>
    <row r="44" spans="2:4" ht="33" customHeight="1" x14ac:dyDescent="0.35">
      <c r="B44" s="21" t="s">
        <v>214</v>
      </c>
      <c r="C44" s="24" t="s">
        <v>21</v>
      </c>
      <c r="D44" s="24" t="s">
        <v>367</v>
      </c>
    </row>
    <row r="45" spans="2:4" ht="33" customHeight="1" x14ac:dyDescent="0.35">
      <c r="B45" s="21" t="s">
        <v>215</v>
      </c>
      <c r="C45" s="24" t="s">
        <v>22</v>
      </c>
      <c r="D45" s="24" t="s">
        <v>369</v>
      </c>
    </row>
    <row r="46" spans="2:4" ht="17.899999999999999" customHeight="1" x14ac:dyDescent="0.35">
      <c r="B46" s="21" t="s">
        <v>129</v>
      </c>
      <c r="C46" s="24" t="s">
        <v>105</v>
      </c>
      <c r="D46" s="24" t="s">
        <v>222</v>
      </c>
    </row>
    <row r="47" spans="2:4" ht="29" x14ac:dyDescent="0.35">
      <c r="B47" s="21" t="s">
        <v>130</v>
      </c>
      <c r="C47" s="24" t="s">
        <v>104</v>
      </c>
      <c r="D47" s="24" t="s">
        <v>223</v>
      </c>
    </row>
    <row r="48" spans="2:4" ht="20.9" customHeight="1" x14ac:dyDescent="0.35">
      <c r="B48" s="21" t="s">
        <v>65</v>
      </c>
      <c r="C48" s="24" t="s">
        <v>62</v>
      </c>
      <c r="D48" s="24" t="s">
        <v>385</v>
      </c>
    </row>
    <row r="49" spans="2:4" ht="28.4" customHeight="1" x14ac:dyDescent="0.35">
      <c r="B49" s="21" t="s">
        <v>112</v>
      </c>
      <c r="C49" s="24" t="s">
        <v>216</v>
      </c>
      <c r="D49" s="24" t="s">
        <v>200</v>
      </c>
    </row>
    <row r="50" spans="2:4" ht="29" x14ac:dyDescent="0.35">
      <c r="B50" s="21" t="s">
        <v>113</v>
      </c>
      <c r="C50" s="24" t="s">
        <v>135</v>
      </c>
      <c r="D50" s="24" t="s">
        <v>136</v>
      </c>
    </row>
    <row r="52" spans="2:4" ht="15.5" x14ac:dyDescent="0.35">
      <c r="B52" s="23" t="s">
        <v>137</v>
      </c>
    </row>
    <row r="53" spans="2:4" ht="15.5" x14ac:dyDescent="0.35">
      <c r="B53" s="21" t="s">
        <v>67</v>
      </c>
      <c r="C53" s="24" t="s">
        <v>24</v>
      </c>
      <c r="D53" s="24" t="s">
        <v>138</v>
      </c>
    </row>
    <row r="54" spans="2:4" ht="29" x14ac:dyDescent="0.35">
      <c r="B54" s="21" t="s">
        <v>68</v>
      </c>
      <c r="C54" s="24" t="s">
        <v>95</v>
      </c>
      <c r="D54" s="24" t="s">
        <v>385</v>
      </c>
    </row>
    <row r="55" spans="2:4" ht="43.5" x14ac:dyDescent="0.35">
      <c r="B55" s="21" t="s">
        <v>69</v>
      </c>
      <c r="C55" s="24" t="s">
        <v>140</v>
      </c>
      <c r="D55" s="24" t="s">
        <v>158</v>
      </c>
    </row>
    <row r="56" spans="2:4" ht="43.5" x14ac:dyDescent="0.35">
      <c r="B56" s="21" t="s">
        <v>70</v>
      </c>
      <c r="C56" s="24" t="s">
        <v>141</v>
      </c>
      <c r="D56" s="24" t="s">
        <v>157</v>
      </c>
    </row>
    <row r="58" spans="2:4" ht="15.5" x14ac:dyDescent="0.35">
      <c r="B58" s="23" t="s">
        <v>143</v>
      </c>
    </row>
    <row r="59" spans="2:4" ht="31.5" customHeight="1" x14ac:dyDescent="0.35">
      <c r="B59" s="21" t="s">
        <v>72</v>
      </c>
      <c r="C59" s="24" t="s">
        <v>91</v>
      </c>
      <c r="D59" s="24" t="s">
        <v>159</v>
      </c>
    </row>
    <row r="60" spans="2:4" ht="29" x14ac:dyDescent="0.35">
      <c r="B60" s="21" t="s">
        <v>73</v>
      </c>
      <c r="C60" s="24" t="s">
        <v>199</v>
      </c>
      <c r="D60" s="24" t="s">
        <v>160</v>
      </c>
    </row>
    <row r="61" spans="2:4" ht="43.5" x14ac:dyDescent="0.35">
      <c r="B61" s="21" t="s">
        <v>74</v>
      </c>
      <c r="C61" s="24" t="s">
        <v>145</v>
      </c>
      <c r="D61" s="24" t="s">
        <v>146</v>
      </c>
    </row>
    <row r="62" spans="2:4" ht="15.5" x14ac:dyDescent="0.35">
      <c r="B62" s="21" t="s">
        <v>75</v>
      </c>
      <c r="C62" s="24" t="s">
        <v>93</v>
      </c>
      <c r="D62" s="24" t="s">
        <v>147</v>
      </c>
    </row>
    <row r="63" spans="2:4" ht="44.15" customHeight="1" x14ac:dyDescent="0.35">
      <c r="B63" s="21" t="s">
        <v>76</v>
      </c>
      <c r="C63" s="24" t="s">
        <v>148</v>
      </c>
      <c r="D63" s="24" t="s">
        <v>161</v>
      </c>
    </row>
    <row r="65" spans="2:4" ht="15.5" x14ac:dyDescent="0.35">
      <c r="B65" s="23" t="s">
        <v>144</v>
      </c>
    </row>
    <row r="66" spans="2:4" ht="15.5" x14ac:dyDescent="0.35">
      <c r="B66" s="21" t="s">
        <v>78</v>
      </c>
      <c r="C66" s="24" t="s">
        <v>85</v>
      </c>
      <c r="D66" s="24" t="s">
        <v>385</v>
      </c>
    </row>
    <row r="67" spans="2:4" ht="15.5" x14ac:dyDescent="0.35">
      <c r="B67" s="21" t="s">
        <v>79</v>
      </c>
      <c r="C67" s="24" t="s">
        <v>86</v>
      </c>
      <c r="D67" s="24" t="s">
        <v>385</v>
      </c>
    </row>
    <row r="68" spans="2:4" ht="29" x14ac:dyDescent="0.35">
      <c r="B68" s="21" t="s">
        <v>80</v>
      </c>
      <c r="C68" s="24" t="s">
        <v>149</v>
      </c>
      <c r="D68" s="24" t="s">
        <v>385</v>
      </c>
    </row>
    <row r="69" spans="2:4" ht="15.5" x14ac:dyDescent="0.35">
      <c r="B69" s="21" t="s">
        <v>82</v>
      </c>
      <c r="C69" s="24" t="s">
        <v>87</v>
      </c>
      <c r="D69" s="24" t="s">
        <v>386</v>
      </c>
    </row>
    <row r="70" spans="2:4" ht="43.5" x14ac:dyDescent="0.35">
      <c r="B70" s="21" t="s">
        <v>81</v>
      </c>
      <c r="C70" s="24" t="s">
        <v>150</v>
      </c>
      <c r="D70" s="24" t="s">
        <v>387</v>
      </c>
    </row>
    <row r="71" spans="2:4" ht="29" x14ac:dyDescent="0.35">
      <c r="B71" s="21" t="s">
        <v>83</v>
      </c>
      <c r="C71" s="24" t="s">
        <v>153</v>
      </c>
      <c r="D71" s="24" t="s">
        <v>385</v>
      </c>
    </row>
    <row r="72" spans="2:4" ht="29" x14ac:dyDescent="0.35">
      <c r="B72" s="21" t="s">
        <v>84</v>
      </c>
      <c r="C72" s="24" t="s">
        <v>151</v>
      </c>
      <c r="D72" s="24" t="s">
        <v>385</v>
      </c>
    </row>
  </sheetData>
  <sheetProtection algorithmName="SHA-512" hashValue="ywIxXEunp/ahjim48clTkTTRODjD7t3B11LbvIkGIdIbdy0NaXd8YH2Jl1VQJXXfKaVYVAc0puW3P5IavWAWKg==" saltValue="JftUfmpedH1jpfBh95kvOw==" spinCount="100000" sheet="1" objects="1" scenarios="1"/>
  <mergeCells count="6">
    <mergeCell ref="B8:D8"/>
    <mergeCell ref="B9:D9"/>
    <mergeCell ref="B10:D10"/>
    <mergeCell ref="B14:D14"/>
    <mergeCell ref="B15:D15"/>
    <mergeCell ref="B12:D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F75"/>
  <sheetViews>
    <sheetView tabSelected="1" topLeftCell="A7" zoomScale="80" zoomScaleNormal="80" workbookViewId="0">
      <selection activeCell="B23" sqref="B23"/>
    </sheetView>
  </sheetViews>
  <sheetFormatPr defaultColWidth="8.81640625" defaultRowHeight="14.5" x14ac:dyDescent="0.35"/>
  <cols>
    <col min="1" max="1" width="12.453125" style="1" customWidth="1"/>
    <col min="2" max="2" width="66.453125" style="1" bestFit="1" customWidth="1"/>
    <col min="3" max="3" width="47.7265625" style="3" customWidth="1"/>
    <col min="4" max="4" width="25.453125" style="1" customWidth="1"/>
    <col min="5" max="5" width="50.26953125" style="1" customWidth="1"/>
    <col min="6" max="6" width="23.81640625" style="1" bestFit="1" customWidth="1"/>
    <col min="7" max="16384" width="8.81640625" style="1"/>
  </cols>
  <sheetData>
    <row r="8" spans="1:5" x14ac:dyDescent="0.35">
      <c r="B8" s="67" t="s">
        <v>1</v>
      </c>
      <c r="C8" s="72"/>
      <c r="D8" s="72"/>
      <c r="E8" s="72"/>
    </row>
    <row r="9" spans="1:5" x14ac:dyDescent="0.35">
      <c r="B9" s="67" t="s">
        <v>40</v>
      </c>
      <c r="C9" s="67"/>
      <c r="D9" s="67"/>
      <c r="E9" s="67"/>
    </row>
    <row r="10" spans="1:5" x14ac:dyDescent="0.35">
      <c r="B10" s="67" t="s">
        <v>41</v>
      </c>
      <c r="C10" s="67"/>
      <c r="D10" s="67"/>
      <c r="E10" s="67"/>
    </row>
    <row r="11" spans="1:5" x14ac:dyDescent="0.35">
      <c r="B11" s="27"/>
      <c r="C11" s="27"/>
      <c r="D11" s="27"/>
      <c r="E11" s="27"/>
    </row>
    <row r="12" spans="1:5" ht="28.5" x14ac:dyDescent="0.35">
      <c r="B12" s="71" t="s">
        <v>198</v>
      </c>
      <c r="C12" s="72"/>
      <c r="D12" s="72"/>
      <c r="E12" s="60" t="s">
        <v>366</v>
      </c>
    </row>
    <row r="14" spans="1:5" x14ac:dyDescent="0.35">
      <c r="B14" s="34"/>
      <c r="C14" s="4" t="s">
        <v>17</v>
      </c>
    </row>
    <row r="15" spans="1:5" x14ac:dyDescent="0.35">
      <c r="A15" s="1" t="s">
        <v>42</v>
      </c>
      <c r="B15" s="2" t="s">
        <v>154</v>
      </c>
      <c r="C15" s="29"/>
      <c r="D15" s="2" t="s">
        <v>407</v>
      </c>
      <c r="E15" s="2"/>
    </row>
    <row r="16" spans="1:5" x14ac:dyDescent="0.35">
      <c r="B16" s="2"/>
      <c r="C16" s="35"/>
      <c r="D16" s="2"/>
      <c r="E16" s="2"/>
    </row>
    <row r="17" spans="1:6" x14ac:dyDescent="0.35">
      <c r="A17" s="1" t="s">
        <v>43</v>
      </c>
      <c r="B17" s="2" t="s">
        <v>18</v>
      </c>
      <c r="D17" s="2"/>
      <c r="E17" s="2"/>
    </row>
    <row r="18" spans="1:6" x14ac:dyDescent="0.35">
      <c r="A18" s="1" t="s">
        <v>44</v>
      </c>
      <c r="B18" s="1" t="s">
        <v>33</v>
      </c>
      <c r="C18" s="30"/>
      <c r="D18" s="2" t="s">
        <v>407</v>
      </c>
      <c r="E18" s="2"/>
    </row>
    <row r="19" spans="1:6" x14ac:dyDescent="0.35">
      <c r="A19" s="1" t="s">
        <v>45</v>
      </c>
      <c r="B19" s="1" t="s">
        <v>39</v>
      </c>
      <c r="C19" s="43" t="e">
        <f>VLOOKUP(C18,Fund_Data[],2,0)</f>
        <v>#N/A</v>
      </c>
      <c r="D19" s="2"/>
      <c r="E19" s="2"/>
    </row>
    <row r="20" spans="1:6" x14ac:dyDescent="0.35">
      <c r="A20" s="1" t="s">
        <v>46</v>
      </c>
      <c r="B20" s="1" t="s">
        <v>34</v>
      </c>
      <c r="C20" s="30"/>
      <c r="D20" s="2" t="s">
        <v>407</v>
      </c>
      <c r="E20" s="2"/>
    </row>
    <row r="21" spans="1:6" x14ac:dyDescent="0.35">
      <c r="A21" s="1" t="s">
        <v>47</v>
      </c>
      <c r="B21" s="1" t="s">
        <v>191</v>
      </c>
      <c r="C21" s="30"/>
      <c r="D21" s="2" t="s">
        <v>407</v>
      </c>
      <c r="E21" s="2"/>
    </row>
    <row r="22" spans="1:6" x14ac:dyDescent="0.35">
      <c r="A22" s="1" t="s">
        <v>48</v>
      </c>
      <c r="B22" s="1" t="s">
        <v>182</v>
      </c>
      <c r="C22" s="30"/>
      <c r="D22" s="2" t="s">
        <v>407</v>
      </c>
      <c r="E22" s="2"/>
    </row>
    <row r="23" spans="1:6" x14ac:dyDescent="0.35">
      <c r="A23" s="1" t="s">
        <v>49</v>
      </c>
      <c r="B23" s="1" t="s">
        <v>183</v>
      </c>
      <c r="C23" s="30"/>
      <c r="D23" s="2" t="s">
        <v>407</v>
      </c>
      <c r="E23" s="2"/>
    </row>
    <row r="24" spans="1:6" x14ac:dyDescent="0.35">
      <c r="A24" s="1" t="s">
        <v>50</v>
      </c>
      <c r="B24" s="1" t="s">
        <v>184</v>
      </c>
      <c r="C24" s="30"/>
      <c r="D24" s="2" t="s">
        <v>407</v>
      </c>
      <c r="E24" s="2"/>
    </row>
    <row r="25" spans="1:6" x14ac:dyDescent="0.35">
      <c r="A25" s="1" t="s">
        <v>51</v>
      </c>
      <c r="B25" s="1" t="s">
        <v>185</v>
      </c>
      <c r="C25" s="30"/>
      <c r="D25" s="2" t="s">
        <v>407</v>
      </c>
      <c r="E25" s="2"/>
    </row>
    <row r="26" spans="1:6" x14ac:dyDescent="0.35">
      <c r="A26" s="1" t="s">
        <v>52</v>
      </c>
      <c r="B26" s="1" t="s">
        <v>5</v>
      </c>
      <c r="C26" s="30"/>
      <c r="D26" s="2" t="s">
        <v>407</v>
      </c>
      <c r="E26" s="2"/>
    </row>
    <row r="27" spans="1:6" x14ac:dyDescent="0.35">
      <c r="A27" s="1" t="s">
        <v>53</v>
      </c>
      <c r="B27" s="1" t="s">
        <v>155</v>
      </c>
      <c r="C27" s="63"/>
      <c r="D27" s="2" t="s">
        <v>407</v>
      </c>
      <c r="E27" s="2"/>
    </row>
    <row r="28" spans="1:6" x14ac:dyDescent="0.35">
      <c r="A28" s="1" t="s">
        <v>54</v>
      </c>
      <c r="B28" s="1" t="s">
        <v>97</v>
      </c>
      <c r="C28" s="30"/>
      <c r="D28" s="2" t="s">
        <v>407</v>
      </c>
      <c r="E28" s="2"/>
    </row>
    <row r="29" spans="1:6" x14ac:dyDescent="0.35">
      <c r="A29" s="1" t="s">
        <v>363</v>
      </c>
      <c r="B29" s="1" t="s">
        <v>364</v>
      </c>
      <c r="C29" s="30"/>
    </row>
    <row r="30" spans="1:6" x14ac:dyDescent="0.35">
      <c r="A30" s="1" t="s">
        <v>139</v>
      </c>
      <c r="B30" s="1" t="s">
        <v>220</v>
      </c>
      <c r="C30" s="31"/>
    </row>
    <row r="31" spans="1:6" x14ac:dyDescent="0.35">
      <c r="A31" s="1" t="s">
        <v>192</v>
      </c>
      <c r="B31" s="1" t="s">
        <v>415</v>
      </c>
      <c r="C31" s="32"/>
      <c r="F31" s="64"/>
    </row>
    <row r="32" spans="1:6" x14ac:dyDescent="0.35">
      <c r="A32" s="1" t="s">
        <v>193</v>
      </c>
      <c r="B32" s="1" t="s">
        <v>416</v>
      </c>
      <c r="C32" s="32"/>
    </row>
    <row r="34" spans="1:6" x14ac:dyDescent="0.35">
      <c r="C34" s="4" t="s">
        <v>31</v>
      </c>
      <c r="D34" s="36" t="s">
        <v>98</v>
      </c>
      <c r="E34" s="37" t="s">
        <v>100</v>
      </c>
    </row>
    <row r="35" spans="1:6" x14ac:dyDescent="0.35">
      <c r="A35" s="1" t="s">
        <v>194</v>
      </c>
      <c r="B35" s="1" t="s">
        <v>108</v>
      </c>
      <c r="C35" s="44">
        <f>SUM(D35:E35)</f>
        <v>0</v>
      </c>
      <c r="D35" s="45"/>
      <c r="E35" s="45"/>
    </row>
    <row r="36" spans="1:6" x14ac:dyDescent="0.35">
      <c r="A36" s="1" t="s">
        <v>195</v>
      </c>
      <c r="B36" s="1" t="s">
        <v>109</v>
      </c>
      <c r="C36" s="46">
        <f>SUM(D36:E36)</f>
        <v>0</v>
      </c>
      <c r="D36" s="45"/>
      <c r="E36" s="45"/>
      <c r="F36" s="64" t="str">
        <f>IF(C35&lt;C36,"Please review AUM and Net Asset figures","")</f>
        <v/>
      </c>
    </row>
    <row r="37" spans="1:6" x14ac:dyDescent="0.35">
      <c r="A37" s="1" t="s">
        <v>196</v>
      </c>
      <c r="B37" s="1" t="s">
        <v>106</v>
      </c>
      <c r="C37" s="46">
        <f>SUM(D37:E37)</f>
        <v>0</v>
      </c>
      <c r="D37" s="45"/>
      <c r="E37" s="45"/>
    </row>
    <row r="38" spans="1:6" x14ac:dyDescent="0.35">
      <c r="A38" s="1" t="s">
        <v>197</v>
      </c>
      <c r="B38" s="1" t="s">
        <v>110</v>
      </c>
      <c r="C38" s="50">
        <f>SUM(D38:E38)</f>
        <v>0</v>
      </c>
      <c r="D38" s="45"/>
      <c r="E38" s="45"/>
    </row>
    <row r="39" spans="1:6" x14ac:dyDescent="0.35">
      <c r="C39" s="1"/>
    </row>
    <row r="40" spans="1:6" x14ac:dyDescent="0.35">
      <c r="A40" s="1" t="s">
        <v>55</v>
      </c>
      <c r="B40" s="2" t="s">
        <v>19</v>
      </c>
      <c r="C40" s="1"/>
    </row>
    <row r="41" spans="1:6" x14ac:dyDescent="0.35">
      <c r="A41" s="1" t="s">
        <v>56</v>
      </c>
      <c r="B41" s="1" t="s">
        <v>101</v>
      </c>
      <c r="C41" s="46">
        <f>SUM(D41:E41)</f>
        <v>0</v>
      </c>
      <c r="D41" s="45"/>
      <c r="E41" s="45"/>
    </row>
    <row r="42" spans="1:6" x14ac:dyDescent="0.35">
      <c r="A42" s="1" t="s">
        <v>57</v>
      </c>
      <c r="B42" s="1" t="s">
        <v>102</v>
      </c>
      <c r="C42" s="46">
        <f>SUM(D42:E42)</f>
        <v>0</v>
      </c>
      <c r="D42" s="45"/>
      <c r="E42" s="45"/>
      <c r="F42" s="64" t="str">
        <f>IF(C42&lt;&gt;0,"Please complete redemption breakdown","")</f>
        <v/>
      </c>
    </row>
    <row r="43" spans="1:6" x14ac:dyDescent="0.35">
      <c r="A43" s="1" t="s">
        <v>111</v>
      </c>
      <c r="B43" s="1" t="s">
        <v>103</v>
      </c>
    </row>
    <row r="44" spans="1:6" x14ac:dyDescent="0.35">
      <c r="A44" s="1" t="s">
        <v>213</v>
      </c>
      <c r="B44" s="38" t="s">
        <v>20</v>
      </c>
      <c r="C44" s="46">
        <f>SUM(D44:E44)</f>
        <v>0</v>
      </c>
      <c r="D44" s="47"/>
      <c r="E44" s="45"/>
    </row>
    <row r="45" spans="1:6" x14ac:dyDescent="0.35">
      <c r="A45" s="1" t="s">
        <v>214</v>
      </c>
      <c r="B45" s="38" t="s">
        <v>21</v>
      </c>
      <c r="C45" s="46">
        <f t="shared" ref="C45:C48" si="0">SUM(D45:E45)</f>
        <v>0</v>
      </c>
      <c r="D45" s="47"/>
      <c r="E45" s="45"/>
    </row>
    <row r="46" spans="1:6" x14ac:dyDescent="0.35">
      <c r="A46" s="1" t="s">
        <v>215</v>
      </c>
      <c r="B46" s="38" t="s">
        <v>22</v>
      </c>
      <c r="C46" s="46">
        <f t="shared" si="0"/>
        <v>0</v>
      </c>
      <c r="D46" s="47"/>
      <c r="E46" s="45"/>
      <c r="F46" s="39"/>
    </row>
    <row r="47" spans="1:6" x14ac:dyDescent="0.35">
      <c r="A47" s="1" t="s">
        <v>58</v>
      </c>
      <c r="B47" s="38" t="s">
        <v>105</v>
      </c>
      <c r="C47" s="46">
        <f t="shared" si="0"/>
        <v>0</v>
      </c>
      <c r="D47" s="47"/>
      <c r="E47" s="45"/>
      <c r="F47" s="39"/>
    </row>
    <row r="48" spans="1:6" x14ac:dyDescent="0.35">
      <c r="A48" s="1" t="s">
        <v>64</v>
      </c>
      <c r="B48" s="1" t="s">
        <v>104</v>
      </c>
      <c r="C48" s="46">
        <f t="shared" si="0"/>
        <v>0</v>
      </c>
      <c r="D48" s="45"/>
      <c r="E48" s="45"/>
    </row>
    <row r="49" spans="1:5" x14ac:dyDescent="0.35">
      <c r="C49" s="40"/>
      <c r="D49" s="41"/>
      <c r="E49" s="41"/>
    </row>
    <row r="50" spans="1:5" x14ac:dyDescent="0.35">
      <c r="C50" s="42" t="s">
        <v>17</v>
      </c>
      <c r="D50" s="41"/>
      <c r="E50" s="41"/>
    </row>
    <row r="51" spans="1:5" x14ac:dyDescent="0.35">
      <c r="A51" s="1" t="s">
        <v>65</v>
      </c>
      <c r="B51" s="1" t="s">
        <v>62</v>
      </c>
      <c r="C51" s="30"/>
    </row>
    <row r="52" spans="1:5" x14ac:dyDescent="0.35">
      <c r="A52" s="1" t="s">
        <v>112</v>
      </c>
      <c r="B52" s="1" t="s">
        <v>216</v>
      </c>
      <c r="C52" s="30"/>
    </row>
    <row r="53" spans="1:5" x14ac:dyDescent="0.35">
      <c r="A53" s="1" t="s">
        <v>113</v>
      </c>
      <c r="B53" s="1" t="s">
        <v>63</v>
      </c>
      <c r="C53" s="33"/>
    </row>
    <row r="54" spans="1:5" x14ac:dyDescent="0.35">
      <c r="C54" s="1"/>
    </row>
    <row r="55" spans="1:5" x14ac:dyDescent="0.35">
      <c r="A55" s="1" t="s">
        <v>66</v>
      </c>
      <c r="B55" s="2" t="s">
        <v>23</v>
      </c>
      <c r="C55" s="1"/>
    </row>
    <row r="56" spans="1:5" x14ac:dyDescent="0.35">
      <c r="A56" s="1" t="s">
        <v>67</v>
      </c>
      <c r="B56" s="1" t="s">
        <v>24</v>
      </c>
      <c r="C56" s="33"/>
    </row>
    <row r="57" spans="1:5" ht="36.65" customHeight="1" x14ac:dyDescent="0.35">
      <c r="A57" s="1" t="s">
        <v>68</v>
      </c>
      <c r="B57" s="28" t="s">
        <v>95</v>
      </c>
      <c r="C57" s="30"/>
      <c r="D57" s="28"/>
    </row>
    <row r="58" spans="1:5" ht="29" x14ac:dyDescent="0.35">
      <c r="A58" s="1" t="s">
        <v>69</v>
      </c>
      <c r="B58" s="28" t="s">
        <v>96</v>
      </c>
      <c r="C58" s="32"/>
    </row>
    <row r="59" spans="1:5" ht="29" x14ac:dyDescent="0.35">
      <c r="A59" s="1" t="s">
        <v>70</v>
      </c>
      <c r="B59" s="28" t="s">
        <v>142</v>
      </c>
      <c r="C59" s="32"/>
    </row>
    <row r="61" spans="1:5" x14ac:dyDescent="0.35">
      <c r="A61" s="1" t="s">
        <v>71</v>
      </c>
      <c r="B61" s="2" t="s">
        <v>25</v>
      </c>
    </row>
    <row r="62" spans="1:5" x14ac:dyDescent="0.35">
      <c r="A62" s="1" t="s">
        <v>72</v>
      </c>
      <c r="B62" s="1" t="s">
        <v>91</v>
      </c>
      <c r="C62" s="48"/>
    </row>
    <row r="63" spans="1:5" x14ac:dyDescent="0.35">
      <c r="A63" s="1" t="s">
        <v>73</v>
      </c>
      <c r="B63" s="1" t="s">
        <v>199</v>
      </c>
      <c r="C63" s="48"/>
    </row>
    <row r="64" spans="1:5" x14ac:dyDescent="0.35">
      <c r="A64" s="1" t="s">
        <v>74</v>
      </c>
      <c r="B64" s="1" t="s">
        <v>92</v>
      </c>
      <c r="C64" s="48"/>
    </row>
    <row r="65" spans="1:4" x14ac:dyDescent="0.35">
      <c r="A65" s="1" t="s">
        <v>75</v>
      </c>
      <c r="B65" s="1" t="s">
        <v>93</v>
      </c>
      <c r="C65" s="49"/>
    </row>
    <row r="66" spans="1:4" x14ac:dyDescent="0.35">
      <c r="A66" s="1" t="s">
        <v>76</v>
      </c>
      <c r="B66" s="1" t="s">
        <v>94</v>
      </c>
      <c r="C66" s="48"/>
    </row>
    <row r="68" spans="1:4" x14ac:dyDescent="0.35">
      <c r="A68" s="1" t="s">
        <v>77</v>
      </c>
      <c r="B68" s="2" t="s">
        <v>26</v>
      </c>
    </row>
    <row r="69" spans="1:4" x14ac:dyDescent="0.35">
      <c r="A69" s="1" t="s">
        <v>78</v>
      </c>
      <c r="B69" s="1" t="s">
        <v>85</v>
      </c>
      <c r="C69" s="30"/>
    </row>
    <row r="70" spans="1:4" x14ac:dyDescent="0.35">
      <c r="A70" s="1" t="s">
        <v>79</v>
      </c>
      <c r="B70" s="1" t="s">
        <v>86</v>
      </c>
      <c r="C70" s="30"/>
    </row>
    <row r="71" spans="1:4" ht="43.5" customHeight="1" x14ac:dyDescent="0.35">
      <c r="A71" s="1" t="s">
        <v>80</v>
      </c>
      <c r="B71" s="28" t="s">
        <v>149</v>
      </c>
      <c r="C71" s="30"/>
      <c r="D71" s="28"/>
    </row>
    <row r="72" spans="1:4" x14ac:dyDescent="0.35">
      <c r="A72" s="1" t="s">
        <v>82</v>
      </c>
      <c r="B72" s="1" t="s">
        <v>87</v>
      </c>
      <c r="C72" s="30"/>
    </row>
    <row r="73" spans="1:4" ht="57" customHeight="1" x14ac:dyDescent="0.35">
      <c r="A73" s="1" t="s">
        <v>81</v>
      </c>
      <c r="B73" s="28" t="s">
        <v>150</v>
      </c>
      <c r="C73" s="30"/>
      <c r="D73" s="28"/>
    </row>
    <row r="74" spans="1:4" ht="29" x14ac:dyDescent="0.35">
      <c r="A74" s="1" t="s">
        <v>83</v>
      </c>
      <c r="B74" s="28" t="s">
        <v>153</v>
      </c>
      <c r="C74" s="30"/>
      <c r="D74" s="28"/>
    </row>
    <row r="75" spans="1:4" ht="29" x14ac:dyDescent="0.35">
      <c r="A75" s="1" t="s">
        <v>84</v>
      </c>
      <c r="B75" s="28" t="s">
        <v>151</v>
      </c>
      <c r="C75" s="30"/>
      <c r="D75" s="28"/>
    </row>
  </sheetData>
  <sheetProtection algorithmName="SHA-512" hashValue="8M8kgefOKjdegVdeNCMhODGJqMgMAXOrp8OxpCsAwLt0GQBW3Xmpp72+uQbjBni9r92vVL7w2IQTsa/i3Ym4rQ==" saltValue="mekgJi5pZIR3huzGpcbIHw==" spinCount="100000" sheet="1" formatCells="0" formatColumns="0" formatRows="0"/>
  <mergeCells count="4">
    <mergeCell ref="B8:E8"/>
    <mergeCell ref="B9:E9"/>
    <mergeCell ref="B10:E10"/>
    <mergeCell ref="B12:D12"/>
  </mergeCells>
  <phoneticPr fontId="2" type="noConversion"/>
  <dataValidations xWindow="853" yWindow="516" count="12">
    <dataValidation type="list" allowBlank="1" showInputMessage="1" showErrorMessage="1" errorTitle="Name of Fund" error="Please utilise the drop down list" sqref="C18" xr:uid="{8963524E-9B02-4714-A115-039FA39A97B9}">
      <formula1>Fund_ddown</formula1>
    </dataValidation>
    <dataValidation allowBlank="1" showInputMessage="1" showErrorMessage="1" errorTitle="Denominated Currency" error="Please utilise the drop down list" sqref="C29" xr:uid="{84BDAFAB-ECF9-40C3-8AAB-2CAD382497D7}"/>
    <dataValidation allowBlank="1" showInputMessage="1" showErrorMessage="1" promptTitle="TT Activity" prompt="Please report on the acitivty of Local/Domestic clients." sqref="D34:D48" xr:uid="{6E6C2A96-4E30-49E9-9881-3FB8CBED9273}"/>
    <dataValidation allowBlank="1" showInputMessage="1" showErrorMessage="1" promptTitle="Foreign Activity" prompt="Please report on the acitivty of Foreign clients. The Foreign amounts should be converted to TTD." sqref="E34:E48" xr:uid="{D209D112-1C8C-4151-8700-B8E9DA3D14A1}"/>
    <dataValidation type="list" allowBlank="1" showInputMessage="1" showErrorMessage="1" errorTitle="Fund Category" error="Please utilise the drop down list" sqref="C24" xr:uid="{39D76151-7053-4C19-83EB-FE2B29FCBF2F}">
      <formula1>"Open-ended, Closed-ended"</formula1>
    </dataValidation>
    <dataValidation type="list" allowBlank="1" showInputMessage="1" showErrorMessage="1" errorTitle="Local/Foreign" error="Please utilise the drop down list" sqref="C25" xr:uid="{35C58A95-27FB-498C-B073-26570F342F0A}">
      <formula1>"Local, Foreign"</formula1>
    </dataValidation>
    <dataValidation type="list" allowBlank="1" showInputMessage="1" showErrorMessage="1" errorTitle="Type of Fund" error="Please utilise the drop down list" sqref="C26" xr:uid="{C04B6FF5-242F-4E65-87AD-8AB49F27F9C1}">
      <formula1>"Fixed Income, Balanced, Equity, Real Estate Investment, Other"</formula1>
    </dataValidation>
    <dataValidation type="list" allowBlank="1" showInputMessage="1" showErrorMessage="1" errorTitle="Net Asset Value Type" error="Please utilise the drop down list" sqref="C27" xr:uid="{6B3D6BEE-B6CC-4D0C-AF7E-C9C6B0457D1E}">
      <formula1>"Fixed, Floating, Not Applicable"</formula1>
    </dataValidation>
    <dataValidation type="list" allowBlank="1" showInputMessage="1" showErrorMessage="1" errorTitle="Denominated Currency" error="Please utilise the drop down list" sqref="C28" xr:uid="{D20D351C-577D-4914-8D48-70FA165B95E6}">
      <formula1>"USD,TTD,EUR,BBD,GBP,JMD,XCD,OTHER"</formula1>
    </dataValidation>
    <dataValidation type="list" allowBlank="1" showInputMessage="1" showErrorMessage="1" error="Please utilise the drop down list" sqref="C75 C71" xr:uid="{22D47E05-2B9A-449E-A88A-61C2F3A7657B}">
      <formula1>"Yes,No"</formula1>
    </dataValidation>
    <dataValidation type="list" allowBlank="1" showInputMessage="1" showErrorMessage="1" error="Please utilise the drop down list" sqref="C72" xr:uid="{6BF873ED-B425-4D19-B5E0-B0AE55BE735E}">
      <formula1>"Historical, Forward, Not Applicable"</formula1>
    </dataValidation>
    <dataValidation type="list" allowBlank="1" showInputMessage="1" showErrorMessage="1" error="Please utilise the drop down list" sqref="C57 C69:C70 C73:C74 C51" xr:uid="{72C3824B-D476-49CD-A2AC-D70B8257A7FC}">
      <formula1>"Yes, No"</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853" yWindow="516" count="5">
        <x14:dataValidation type="list" allowBlank="1" showInputMessage="1" showErrorMessage="1" errorTitle="Relevant Date of Report" error="Please utilise the drop down list" xr:uid="{8EC1AC34-F462-4233-A0BD-FC835DF4B06B}">
          <x14:formula1>
            <xm:f>'Standing Fund Data (Old)'!$I$9:$I$36</xm:f>
          </x14:formula1>
          <xm:sqref>C15</xm:sqref>
        </x14:dataValidation>
        <x14:dataValidation type="list" allowBlank="1" showInputMessage="1" showErrorMessage="1" errorTitle="Name of Fund Manager" error="Please utilise the drop down list" xr:uid="{E72EB5D1-37AB-4585-8E02-A7CF6E4509BB}">
          <x14:formula1>
            <xm:f>'Fund Data'!$C$5:$C$85</xm:f>
          </x14:formula1>
          <xm:sqref>C20</xm:sqref>
        </x14:dataValidation>
        <x14:dataValidation type="list" allowBlank="1" showInputMessage="1" showErrorMessage="1" errorTitle="Responsible Person" error="Please utilise the drop down list" xr:uid="{3DC61C3A-EE30-4044-9C06-9CEF78FACD6E}">
          <x14:formula1>
            <xm:f>'Fund Data'!$E$5:$E$85</xm:f>
          </x14:formula1>
          <xm:sqref>C21</xm:sqref>
        </x14:dataValidation>
        <x14:dataValidation type="list" allowBlank="1" showInputMessage="1" showErrorMessage="1" errorTitle="Custodian" error="Please utilise the drop down list" xr:uid="{074E1BC0-60CF-4FBB-8E17-DAF7BCD0A755}">
          <x14:formula1>
            <xm:f>'Fund Data'!$F$5:$F$85</xm:f>
          </x14:formula1>
          <xm:sqref>C22</xm:sqref>
        </x14:dataValidation>
        <x14:dataValidation type="list" allowBlank="1" showInputMessage="1" showErrorMessage="1" errorTitle="Sponsor" error="Please utilise the drop down list" xr:uid="{F2ABAAD6-5708-4959-B118-F5F155F81943}">
          <x14:formula1>
            <xm:f>'Fund Data'!$G$5:$G$85</xm:f>
          </x14:formula1>
          <xm:sqref>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66"/>
  <sheetViews>
    <sheetView view="pageBreakPreview" topLeftCell="A9" zoomScaleNormal="115" zoomScaleSheetLayoutView="100" workbookViewId="0"/>
  </sheetViews>
  <sheetFormatPr defaultColWidth="8.81640625" defaultRowHeight="14.5" x14ac:dyDescent="0.35"/>
  <cols>
    <col min="1" max="1" width="3.1796875" style="1" customWidth="1"/>
    <col min="2" max="2" width="4.453125" style="1" customWidth="1"/>
    <col min="3" max="3" width="8.81640625" style="1"/>
    <col min="4" max="4" width="6.1796875" style="1" customWidth="1"/>
    <col min="5" max="5" width="10.453125" style="1" customWidth="1"/>
    <col min="6" max="6" width="10.1796875" style="1" customWidth="1"/>
    <col min="7" max="8" width="11" style="1" customWidth="1"/>
    <col min="9" max="9" width="10.1796875" style="1" customWidth="1"/>
    <col min="10" max="10" width="6.1796875" style="1" customWidth="1"/>
    <col min="11" max="11" width="9.1796875" style="1" customWidth="1"/>
    <col min="12" max="12" width="10" style="1" customWidth="1"/>
    <col min="13" max="13" width="10.1796875" style="1" customWidth="1"/>
    <col min="14" max="14" width="10.81640625" style="1" customWidth="1"/>
    <col min="15" max="15" width="4.81640625" style="1" customWidth="1"/>
    <col min="16" max="16" width="8.81640625" style="1"/>
    <col min="17" max="17" width="10" style="1" customWidth="1"/>
    <col min="18" max="18" width="4.453125" style="1" customWidth="1"/>
    <col min="19" max="16384" width="8.81640625" style="1"/>
  </cols>
  <sheetData>
    <row r="2" spans="3:17" x14ac:dyDescent="0.35">
      <c r="C2" s="73"/>
      <c r="D2" s="73"/>
      <c r="E2" s="73"/>
    </row>
    <row r="3" spans="3:17" x14ac:dyDescent="0.35">
      <c r="C3" s="20"/>
      <c r="D3" s="20"/>
      <c r="E3" s="20"/>
    </row>
    <row r="4" spans="3:17" x14ac:dyDescent="0.35">
      <c r="C4" s="20"/>
      <c r="D4" s="20"/>
      <c r="E4" s="20"/>
    </row>
    <row r="5" spans="3:17" x14ac:dyDescent="0.35">
      <c r="C5" s="20"/>
      <c r="D5" s="20"/>
      <c r="E5" s="20"/>
    </row>
    <row r="6" spans="3:17" x14ac:dyDescent="0.35">
      <c r="C6" s="20"/>
      <c r="D6" s="20"/>
      <c r="E6" s="20"/>
    </row>
    <row r="7" spans="3:17" x14ac:dyDescent="0.35">
      <c r="C7" s="20"/>
      <c r="D7" s="20"/>
      <c r="E7" s="20"/>
    </row>
    <row r="8" spans="3:17" x14ac:dyDescent="0.35">
      <c r="C8" s="20"/>
      <c r="D8" s="20"/>
      <c r="E8" s="20"/>
    </row>
    <row r="9" spans="3:17" x14ac:dyDescent="0.35">
      <c r="C9" s="90" t="s">
        <v>1</v>
      </c>
      <c r="D9" s="72"/>
      <c r="E9" s="72"/>
      <c r="F9" s="72"/>
      <c r="G9" s="72"/>
      <c r="H9" s="72"/>
      <c r="I9" s="72"/>
      <c r="J9" s="72"/>
      <c r="K9" s="72"/>
      <c r="L9" s="72"/>
      <c r="M9" s="72"/>
      <c r="N9" s="72"/>
    </row>
    <row r="10" spans="3:17" x14ac:dyDescent="0.35">
      <c r="C10" s="90" t="s">
        <v>40</v>
      </c>
      <c r="D10" s="72"/>
      <c r="E10" s="72"/>
      <c r="F10" s="72"/>
      <c r="G10" s="72"/>
      <c r="H10" s="72"/>
      <c r="I10" s="72"/>
      <c r="J10" s="72"/>
      <c r="K10" s="72"/>
      <c r="L10" s="72"/>
      <c r="M10" s="72"/>
      <c r="N10" s="72"/>
    </row>
    <row r="11" spans="3:17" x14ac:dyDescent="0.35">
      <c r="C11" s="20"/>
      <c r="D11" s="20"/>
      <c r="E11" s="20"/>
    </row>
    <row r="12" spans="3:17" x14ac:dyDescent="0.35">
      <c r="C12" s="73" t="s">
        <v>27</v>
      </c>
      <c r="D12" s="73"/>
      <c r="E12" s="73"/>
    </row>
    <row r="13" spans="3:17" x14ac:dyDescent="0.35">
      <c r="C13" s="19"/>
      <c r="D13" s="19"/>
      <c r="E13" s="19"/>
    </row>
    <row r="14" spans="3:17" x14ac:dyDescent="0.35">
      <c r="C14" s="77" t="s">
        <v>164</v>
      </c>
      <c r="D14" s="75"/>
      <c r="E14" s="78">
        <f>+'Volume Report'!C15</f>
        <v>0</v>
      </c>
      <c r="F14" s="79"/>
      <c r="G14" s="74" t="s">
        <v>97</v>
      </c>
      <c r="H14" s="75"/>
      <c r="I14" s="87">
        <f>+'Volume Report'!C28</f>
        <v>0</v>
      </c>
      <c r="J14" s="87"/>
      <c r="K14" s="77" t="s">
        <v>3</v>
      </c>
      <c r="L14" s="75"/>
      <c r="M14" s="88">
        <f>+'Volume Report'!C36</f>
        <v>0</v>
      </c>
      <c r="N14" s="89"/>
      <c r="O14" s="82"/>
      <c r="P14" s="82"/>
      <c r="Q14" s="16"/>
    </row>
    <row r="15" spans="3:17" x14ac:dyDescent="0.35">
      <c r="C15" s="77" t="s">
        <v>33</v>
      </c>
      <c r="D15" s="75"/>
      <c r="E15" s="95">
        <f>+'Volume Report'!C18</f>
        <v>0</v>
      </c>
      <c r="F15" s="96"/>
      <c r="G15" s="74" t="s">
        <v>165</v>
      </c>
      <c r="H15" s="75"/>
      <c r="I15" s="83">
        <f>+'Volume Report'!C35</f>
        <v>0</v>
      </c>
      <c r="J15" s="83"/>
      <c r="K15" s="77" t="s">
        <v>4</v>
      </c>
      <c r="L15" s="75"/>
      <c r="M15" s="84">
        <f>+'Volume Report'!C32</f>
        <v>0</v>
      </c>
      <c r="N15" s="85"/>
      <c r="O15" s="86"/>
      <c r="P15" s="82"/>
      <c r="Q15" s="16"/>
    </row>
    <row r="16" spans="3:17" ht="26.9" customHeight="1" x14ac:dyDescent="0.35">
      <c r="C16" s="10" t="s">
        <v>0</v>
      </c>
      <c r="D16" s="11"/>
      <c r="E16" s="97">
        <f>+'Volume Report'!C20</f>
        <v>0</v>
      </c>
      <c r="F16" s="98"/>
      <c r="G16" s="74" t="s">
        <v>166</v>
      </c>
      <c r="H16" s="75"/>
      <c r="I16" s="81">
        <f>+'Volume Report'!C38</f>
        <v>0</v>
      </c>
      <c r="J16" s="81"/>
      <c r="K16" s="77" t="s">
        <v>114</v>
      </c>
      <c r="L16" s="75"/>
      <c r="M16" s="91" t="str">
        <f>+IF(E18="FIXED",'Volume Report'!C31,"N/A")</f>
        <v>N/A</v>
      </c>
      <c r="N16" s="92"/>
    </row>
    <row r="17" spans="3:14" x14ac:dyDescent="0.35">
      <c r="C17" s="10" t="s">
        <v>5</v>
      </c>
      <c r="D17" s="11"/>
      <c r="E17" s="95">
        <f>+'Volume Report'!C26</f>
        <v>0</v>
      </c>
      <c r="F17" s="96"/>
      <c r="G17" s="74" t="s">
        <v>167</v>
      </c>
      <c r="H17" s="75"/>
      <c r="I17" s="76">
        <f>+'Volume Report'!C37</f>
        <v>0</v>
      </c>
      <c r="J17" s="76"/>
      <c r="K17" s="77" t="s">
        <v>6</v>
      </c>
      <c r="L17" s="75"/>
      <c r="M17" s="93" t="e">
        <f>+'Volume Report'!C36/'Volume Report'!C38</f>
        <v>#DIV/0!</v>
      </c>
      <c r="N17" s="94"/>
    </row>
    <row r="18" spans="3:14" x14ac:dyDescent="0.35">
      <c r="C18" s="10" t="s">
        <v>163</v>
      </c>
      <c r="D18" s="11"/>
      <c r="E18" s="95">
        <f>+'Volume Report'!C27</f>
        <v>0</v>
      </c>
      <c r="F18" s="96"/>
    </row>
    <row r="20" spans="3:14" x14ac:dyDescent="0.35">
      <c r="C20" s="73" t="s">
        <v>29</v>
      </c>
      <c r="D20" s="73"/>
      <c r="E20" s="73"/>
      <c r="G20" s="3"/>
    </row>
    <row r="21" spans="3:14" x14ac:dyDescent="0.35">
      <c r="E21" s="5" t="s">
        <v>168</v>
      </c>
      <c r="F21" s="80">
        <f>+'Volume Report'!C58</f>
        <v>0</v>
      </c>
      <c r="G21" s="80"/>
      <c r="J21" s="73" t="s">
        <v>28</v>
      </c>
      <c r="K21" s="73"/>
      <c r="L21" s="73"/>
    </row>
    <row r="22" spans="3:14" x14ac:dyDescent="0.35">
      <c r="E22" s="5" t="s">
        <v>169</v>
      </c>
      <c r="G22" s="52" t="e">
        <f>+'Volume Report'!C42/('Volume Report'!C58)</f>
        <v>#DIV/0!</v>
      </c>
      <c r="N22" s="4" t="s">
        <v>7</v>
      </c>
    </row>
    <row r="23" spans="3:14" x14ac:dyDescent="0.35">
      <c r="E23" s="5" t="s">
        <v>170</v>
      </c>
      <c r="G23" s="52" t="e">
        <f>+('Volume Report'!C48-'Volume Report'!C42)/('Volume Report'!C58)</f>
        <v>#DIV/0!</v>
      </c>
      <c r="L23" s="5" t="s">
        <v>173</v>
      </c>
      <c r="N23" s="54" t="e">
        <f>+'Volume Report'!C42/'Volume Report'!C35</f>
        <v>#DIV/0!</v>
      </c>
    </row>
    <row r="24" spans="3:14" x14ac:dyDescent="0.35">
      <c r="E24" s="5" t="s">
        <v>171</v>
      </c>
      <c r="G24" s="53">
        <f>-('Volume Report'!C42-'Volume Report'!C58)</f>
        <v>0</v>
      </c>
      <c r="L24" s="5" t="s">
        <v>174</v>
      </c>
      <c r="N24" s="54" t="e">
        <f>+'Volume Report'!C48/'Volume Report'!C35</f>
        <v>#DIV/0!</v>
      </c>
    </row>
    <row r="25" spans="3:14" x14ac:dyDescent="0.35">
      <c r="E25" s="5" t="s">
        <v>9</v>
      </c>
      <c r="G25" s="52" t="e">
        <f>+('Volume Report'!C58)/'Volume Report'!C35</f>
        <v>#DIV/0!</v>
      </c>
      <c r="L25" s="5" t="s">
        <v>8</v>
      </c>
      <c r="N25" s="54" t="e">
        <f>+N24-N23</f>
        <v>#DIV/0!</v>
      </c>
    </row>
    <row r="26" spans="3:14" x14ac:dyDescent="0.35">
      <c r="E26" s="5" t="s">
        <v>172</v>
      </c>
      <c r="G26" s="51" t="e">
        <f>+F21*30/'Volume Report'!C42</f>
        <v>#DIV/0!</v>
      </c>
      <c r="L26" s="5" t="s">
        <v>176</v>
      </c>
      <c r="N26" s="54" t="e">
        <f>+('Volume Report'!C44+'Volume Report'!C45)/'Volume Report'!C42</f>
        <v>#DIV/0!</v>
      </c>
    </row>
    <row r="27" spans="3:14" x14ac:dyDescent="0.35">
      <c r="E27" s="5" t="s">
        <v>10</v>
      </c>
      <c r="G27" s="3">
        <f>'Volume Report'!C51</f>
        <v>0</v>
      </c>
      <c r="L27" s="5" t="s">
        <v>175</v>
      </c>
      <c r="N27" s="1">
        <f>+'Volume Report'!C72</f>
        <v>0</v>
      </c>
    </row>
    <row r="29" spans="3:14" x14ac:dyDescent="0.35">
      <c r="C29" s="73" t="s">
        <v>30</v>
      </c>
      <c r="D29" s="73"/>
      <c r="E29" s="73"/>
      <c r="H29" s="13"/>
    </row>
    <row r="30" spans="3:14" x14ac:dyDescent="0.35">
      <c r="E30" s="5" t="s">
        <v>11</v>
      </c>
      <c r="F30" s="17"/>
      <c r="G30" s="55">
        <f>+'Volume Report'!C56</f>
        <v>0</v>
      </c>
    </row>
    <row r="31" spans="3:14" x14ac:dyDescent="0.35">
      <c r="E31" s="5" t="s">
        <v>12</v>
      </c>
      <c r="G31" s="56" t="str">
        <f>IFERROR(+M15/M16,"N/A")</f>
        <v>N/A</v>
      </c>
    </row>
    <row r="33" spans="2:15" x14ac:dyDescent="0.35">
      <c r="C33" s="73" t="s">
        <v>32</v>
      </c>
      <c r="D33" s="73"/>
      <c r="E33" s="73"/>
      <c r="F33" s="73"/>
    </row>
    <row r="34" spans="2:15" x14ac:dyDescent="0.35">
      <c r="D34" s="5"/>
      <c r="E34" s="5" t="s">
        <v>177</v>
      </c>
      <c r="G34" s="52" t="e">
        <f>+'Volume Report'!C62/'Volume Report'!C37</f>
        <v>#DIV/0!</v>
      </c>
    </row>
    <row r="35" spans="2:15" x14ac:dyDescent="0.35">
      <c r="D35" s="5"/>
      <c r="E35" s="5" t="s">
        <v>178</v>
      </c>
      <c r="G35" s="52" t="e">
        <f>+('Volume Report'!C62*'INTERIM DASHBOARD'!M15)/F21</f>
        <v>#DIV/0!</v>
      </c>
      <c r="L35" s="2"/>
    </row>
    <row r="36" spans="2:15" x14ac:dyDescent="0.35">
      <c r="D36" s="5"/>
      <c r="E36" s="5" t="s">
        <v>179</v>
      </c>
      <c r="G36" s="3">
        <f>+'Volume Report'!C70</f>
        <v>0</v>
      </c>
      <c r="N36" s="5"/>
      <c r="O36" s="9"/>
    </row>
    <row r="37" spans="2:15" x14ac:dyDescent="0.35">
      <c r="D37" s="5"/>
      <c r="E37" s="5" t="s">
        <v>13</v>
      </c>
      <c r="G37" s="3">
        <f>+'Volume Report'!C57</f>
        <v>0</v>
      </c>
      <c r="N37" s="5"/>
      <c r="O37" s="12"/>
    </row>
    <row r="38" spans="2:15" x14ac:dyDescent="0.35">
      <c r="D38" s="5"/>
      <c r="E38" s="5" t="s">
        <v>14</v>
      </c>
      <c r="G38" s="18">
        <f>+'Volume Report'!C69</f>
        <v>0</v>
      </c>
      <c r="O38" s="8"/>
    </row>
    <row r="39" spans="2:15" x14ac:dyDescent="0.35">
      <c r="D39" s="5"/>
      <c r="E39" s="5" t="s">
        <v>15</v>
      </c>
      <c r="G39" s="3">
        <f>+'Volume Report'!C74</f>
        <v>0</v>
      </c>
      <c r="O39" s="14"/>
    </row>
    <row r="40" spans="2:15" x14ac:dyDescent="0.35">
      <c r="B40" s="2"/>
      <c r="D40" s="5"/>
      <c r="E40" s="5" t="s">
        <v>16</v>
      </c>
      <c r="G40" s="3">
        <f>+'Volume Report'!C75</f>
        <v>0</v>
      </c>
      <c r="O40" s="8"/>
    </row>
    <row r="41" spans="2:15" x14ac:dyDescent="0.35">
      <c r="H41" s="3"/>
      <c r="O41" s="8"/>
    </row>
    <row r="42" spans="2:15" x14ac:dyDescent="0.35">
      <c r="H42" s="3"/>
      <c r="O42" s="8"/>
    </row>
    <row r="43" spans="2:15" x14ac:dyDescent="0.35">
      <c r="C43" s="2" t="s">
        <v>371</v>
      </c>
      <c r="D43" s="5"/>
      <c r="E43" s="5"/>
      <c r="F43" s="2"/>
      <c r="G43" s="7" t="e">
        <f>'Volume Report'!C44/'Volume Report'!$C$42</f>
        <v>#DIV/0!</v>
      </c>
      <c r="H43" s="3"/>
      <c r="O43" s="8"/>
    </row>
    <row r="44" spans="2:15" x14ac:dyDescent="0.35">
      <c r="C44" s="2" t="s">
        <v>370</v>
      </c>
      <c r="D44" s="5"/>
      <c r="E44" s="5"/>
      <c r="F44" s="2"/>
      <c r="G44" s="7" t="e">
        <f>'Volume Report'!C45/'Volume Report'!$C$42</f>
        <v>#DIV/0!</v>
      </c>
      <c r="H44" s="3"/>
      <c r="O44" s="8"/>
    </row>
    <row r="45" spans="2:15" x14ac:dyDescent="0.35">
      <c r="C45" s="2" t="s">
        <v>372</v>
      </c>
      <c r="G45" s="7" t="e">
        <f>'Volume Report'!C46/'Volume Report'!$C$42</f>
        <v>#DIV/0!</v>
      </c>
      <c r="H45" s="3"/>
      <c r="O45" s="8"/>
    </row>
    <row r="46" spans="2:15" x14ac:dyDescent="0.35">
      <c r="O46" s="7"/>
    </row>
    <row r="47" spans="2:15" x14ac:dyDescent="0.35">
      <c r="O47" s="7"/>
    </row>
    <row r="48" spans="2:15" x14ac:dyDescent="0.35">
      <c r="O48" s="7"/>
    </row>
    <row r="49" spans="8:15" x14ac:dyDescent="0.35">
      <c r="O49" s="7"/>
    </row>
    <row r="50" spans="8:15" x14ac:dyDescent="0.35">
      <c r="O50" s="7"/>
    </row>
    <row r="51" spans="8:15" ht="15.75" customHeight="1" x14ac:dyDescent="0.35">
      <c r="H51" s="6"/>
      <c r="O51" s="3"/>
    </row>
    <row r="52" spans="8:15" ht="15.75" customHeight="1" x14ac:dyDescent="0.35">
      <c r="H52" s="6"/>
      <c r="O52" s="3"/>
    </row>
    <row r="53" spans="8:15" ht="15.75" customHeight="1" x14ac:dyDescent="0.35">
      <c r="H53" s="6"/>
      <c r="O53" s="3"/>
    </row>
    <row r="54" spans="8:15" ht="15.75" customHeight="1" x14ac:dyDescent="0.35">
      <c r="H54" s="6"/>
      <c r="O54" s="3"/>
    </row>
    <row r="55" spans="8:15" ht="15.75" customHeight="1" x14ac:dyDescent="0.35">
      <c r="H55" s="6"/>
      <c r="O55" s="3"/>
    </row>
    <row r="56" spans="8:15" ht="15.75" customHeight="1" x14ac:dyDescent="0.35">
      <c r="H56" s="6"/>
    </row>
    <row r="57" spans="8:15" ht="15.75" customHeight="1" x14ac:dyDescent="0.35"/>
    <row r="65" ht="39" customHeight="1" x14ac:dyDescent="0.35"/>
    <row r="66" ht="37.5" customHeight="1" x14ac:dyDescent="0.35"/>
  </sheetData>
  <sheetProtection algorithmName="SHA-512" hashValue="seV+K4au7O6TwYUkD9xyZQTy1lqZORLpynviIvTUlbd+R4tMsYes2LsIkDLkxNKoNMKOg/Sf1rdt05emL2wLxw==" saltValue="F7WZIw03lfHYUsu8YWC13w==" spinCount="100000" sheet="1" objects="1" scenarios="1"/>
  <mergeCells count="34">
    <mergeCell ref="C9:N9"/>
    <mergeCell ref="C10:N10"/>
    <mergeCell ref="M16:N16"/>
    <mergeCell ref="M17:N17"/>
    <mergeCell ref="E18:F18"/>
    <mergeCell ref="E17:F17"/>
    <mergeCell ref="E15:F15"/>
    <mergeCell ref="E16:F16"/>
    <mergeCell ref="O14:P14"/>
    <mergeCell ref="G15:H15"/>
    <mergeCell ref="I15:J15"/>
    <mergeCell ref="K15:L15"/>
    <mergeCell ref="M15:N15"/>
    <mergeCell ref="O15:P15"/>
    <mergeCell ref="G14:H14"/>
    <mergeCell ref="I14:J14"/>
    <mergeCell ref="K14:L14"/>
    <mergeCell ref="M14:N14"/>
    <mergeCell ref="C2:E2"/>
    <mergeCell ref="C33:F33"/>
    <mergeCell ref="G17:H17"/>
    <mergeCell ref="I17:J17"/>
    <mergeCell ref="K17:L17"/>
    <mergeCell ref="E14:F14"/>
    <mergeCell ref="C14:D14"/>
    <mergeCell ref="F21:G21"/>
    <mergeCell ref="C29:E29"/>
    <mergeCell ref="C20:E20"/>
    <mergeCell ref="J21:L21"/>
    <mergeCell ref="C15:D15"/>
    <mergeCell ref="G16:H16"/>
    <mergeCell ref="I16:J16"/>
    <mergeCell ref="K16:L16"/>
    <mergeCell ref="C12:E12"/>
  </mergeCells>
  <conditionalFormatting sqref="H51:H56">
    <cfRule type="containsText" dxfId="1" priority="1" operator="containsText" text="OK">
      <formula>NOT(ISERROR(SEARCH("OK",H51)))</formula>
    </cfRule>
    <cfRule type="containsText" dxfId="0" priority="2" operator="containsText" text="Red">
      <formula>NOT(ISERROR(SEARCH("Red",H51)))</formula>
    </cfRule>
  </conditionalFormatting>
  <pageMargins left="0.7" right="0.7" top="0.75" bottom="0.75" header="0.3" footer="0.3"/>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3C80D-F96C-4D00-B8EA-0F7279252EBF}">
  <dimension ref="A1:H89"/>
  <sheetViews>
    <sheetView topLeftCell="A81" workbookViewId="0">
      <selection activeCell="A92" sqref="A92"/>
    </sheetView>
  </sheetViews>
  <sheetFormatPr defaultRowHeight="14.5" x14ac:dyDescent="0.35"/>
  <cols>
    <col min="1" max="1" width="60.1796875" bestFit="1" customWidth="1"/>
    <col min="2" max="2" width="26.7265625" bestFit="1" customWidth="1"/>
    <col min="3" max="3" width="63.7265625" bestFit="1" customWidth="1"/>
    <col min="4" max="4" width="44.54296875" customWidth="1"/>
    <col min="5" max="5" width="43.7265625" customWidth="1"/>
    <col min="6" max="6" width="52.26953125" bestFit="1" customWidth="1"/>
    <col min="7" max="7" width="63.7265625" bestFit="1" customWidth="1"/>
  </cols>
  <sheetData>
    <row r="1" spans="1:7" ht="18.5" x14ac:dyDescent="0.45">
      <c r="A1" s="65" t="s">
        <v>409</v>
      </c>
      <c r="B1" s="66">
        <v>45982</v>
      </c>
    </row>
    <row r="4" spans="1:7" x14ac:dyDescent="0.35">
      <c r="A4" s="58" t="s">
        <v>33</v>
      </c>
      <c r="B4" s="58" t="s">
        <v>39</v>
      </c>
      <c r="C4" s="58" t="s">
        <v>34</v>
      </c>
      <c r="D4" s="58" t="s">
        <v>388</v>
      </c>
      <c r="E4" s="58" t="s">
        <v>191</v>
      </c>
      <c r="F4" s="58" t="s">
        <v>182</v>
      </c>
      <c r="G4" s="58" t="s">
        <v>183</v>
      </c>
    </row>
    <row r="5" spans="1:7" x14ac:dyDescent="0.35">
      <c r="A5" s="57" t="s">
        <v>224</v>
      </c>
      <c r="B5" s="57" t="s">
        <v>284</v>
      </c>
      <c r="C5" s="57" t="s">
        <v>463</v>
      </c>
      <c r="D5" s="57" t="s">
        <v>181</v>
      </c>
      <c r="E5" s="57" t="s">
        <v>390</v>
      </c>
      <c r="F5" s="57" t="s">
        <v>390</v>
      </c>
      <c r="G5" s="62" t="s">
        <v>225</v>
      </c>
    </row>
    <row r="6" spans="1:7" x14ac:dyDescent="0.35">
      <c r="A6" s="57" t="s">
        <v>226</v>
      </c>
      <c r="B6" s="57" t="s">
        <v>283</v>
      </c>
      <c r="C6" s="57" t="s">
        <v>463</v>
      </c>
      <c r="D6" s="57" t="s">
        <v>389</v>
      </c>
      <c r="E6" s="57" t="s">
        <v>466</v>
      </c>
      <c r="F6" s="57" t="s">
        <v>466</v>
      </c>
      <c r="G6" s="57" t="s">
        <v>225</v>
      </c>
    </row>
    <row r="7" spans="1:7" x14ac:dyDescent="0.35">
      <c r="A7" s="57" t="s">
        <v>227</v>
      </c>
      <c r="B7" s="57" t="s">
        <v>285</v>
      </c>
      <c r="C7" s="57" t="s">
        <v>463</v>
      </c>
      <c r="D7" s="57" t="s">
        <v>181</v>
      </c>
      <c r="E7" s="57" t="s">
        <v>390</v>
      </c>
      <c r="F7" s="57" t="s">
        <v>390</v>
      </c>
      <c r="G7" s="57" t="s">
        <v>225</v>
      </c>
    </row>
    <row r="8" spans="1:7" x14ac:dyDescent="0.35">
      <c r="A8" s="57" t="s">
        <v>228</v>
      </c>
      <c r="B8" s="57" t="s">
        <v>286</v>
      </c>
      <c r="C8" s="57" t="s">
        <v>463</v>
      </c>
      <c r="D8" s="57" t="s">
        <v>389</v>
      </c>
      <c r="E8" s="57" t="s">
        <v>466</v>
      </c>
      <c r="F8" s="57" t="s">
        <v>466</v>
      </c>
      <c r="G8" s="57" t="s">
        <v>225</v>
      </c>
    </row>
    <row r="9" spans="1:7" x14ac:dyDescent="0.35">
      <c r="A9" s="57" t="s">
        <v>448</v>
      </c>
      <c r="B9" s="57" t="s">
        <v>287</v>
      </c>
      <c r="C9" s="57" t="s">
        <v>259</v>
      </c>
      <c r="D9" s="57" t="s">
        <v>181</v>
      </c>
      <c r="E9" s="57" t="s">
        <v>390</v>
      </c>
      <c r="F9" s="57" t="s">
        <v>390</v>
      </c>
      <c r="G9" s="57" t="s">
        <v>259</v>
      </c>
    </row>
    <row r="10" spans="1:7" x14ac:dyDescent="0.35">
      <c r="A10" s="57" t="s">
        <v>449</v>
      </c>
      <c r="B10" s="57" t="s">
        <v>288</v>
      </c>
      <c r="C10" s="57" t="s">
        <v>259</v>
      </c>
      <c r="D10" s="57" t="s">
        <v>181</v>
      </c>
      <c r="E10" s="57" t="s">
        <v>390</v>
      </c>
      <c r="F10" s="57" t="s">
        <v>390</v>
      </c>
      <c r="G10" s="57" t="s">
        <v>259</v>
      </c>
    </row>
    <row r="11" spans="1:7" x14ac:dyDescent="0.35">
      <c r="A11" s="57" t="s">
        <v>450</v>
      </c>
      <c r="B11" s="57" t="s">
        <v>289</v>
      </c>
      <c r="C11" s="57" t="s">
        <v>259</v>
      </c>
      <c r="D11" s="57" t="s">
        <v>181</v>
      </c>
      <c r="E11" s="57" t="s">
        <v>390</v>
      </c>
      <c r="F11" s="57" t="s">
        <v>390</v>
      </c>
      <c r="G11" s="57" t="s">
        <v>259</v>
      </c>
    </row>
    <row r="12" spans="1:7" x14ac:dyDescent="0.35">
      <c r="A12" s="57" t="s">
        <v>451</v>
      </c>
      <c r="B12" s="57" t="s">
        <v>290</v>
      </c>
      <c r="C12" s="57" t="s">
        <v>259</v>
      </c>
      <c r="D12" s="57" t="s">
        <v>181</v>
      </c>
      <c r="E12" s="57" t="s">
        <v>390</v>
      </c>
      <c r="F12" s="57" t="s">
        <v>390</v>
      </c>
      <c r="G12" s="57" t="s">
        <v>259</v>
      </c>
    </row>
    <row r="13" spans="1:7" x14ac:dyDescent="0.35">
      <c r="A13" s="57" t="s">
        <v>452</v>
      </c>
      <c r="B13" s="57" t="s">
        <v>291</v>
      </c>
      <c r="C13" s="57" t="s">
        <v>259</v>
      </c>
      <c r="D13" s="57" t="s">
        <v>389</v>
      </c>
      <c r="E13" s="57" t="s">
        <v>390</v>
      </c>
      <c r="F13" s="57" t="s">
        <v>390</v>
      </c>
      <c r="G13" s="57" t="s">
        <v>259</v>
      </c>
    </row>
    <row r="14" spans="1:7" x14ac:dyDescent="0.35">
      <c r="A14" s="57" t="s">
        <v>453</v>
      </c>
      <c r="B14" s="57" t="s">
        <v>292</v>
      </c>
      <c r="C14" s="57" t="s">
        <v>259</v>
      </c>
      <c r="D14" s="57" t="s">
        <v>389</v>
      </c>
      <c r="E14" s="57" t="s">
        <v>390</v>
      </c>
      <c r="F14" s="57" t="s">
        <v>390</v>
      </c>
      <c r="G14" s="57" t="s">
        <v>259</v>
      </c>
    </row>
    <row r="15" spans="1:7" x14ac:dyDescent="0.35">
      <c r="A15" s="57" t="s">
        <v>229</v>
      </c>
      <c r="B15" s="57" t="s">
        <v>293</v>
      </c>
      <c r="C15" s="57" t="s">
        <v>230</v>
      </c>
      <c r="D15" s="57" t="s">
        <v>181</v>
      </c>
      <c r="E15" s="57" t="s">
        <v>230</v>
      </c>
      <c r="F15" s="57" t="s">
        <v>230</v>
      </c>
      <c r="G15" s="57" t="s">
        <v>230</v>
      </c>
    </row>
    <row r="16" spans="1:7" x14ac:dyDescent="0.35">
      <c r="A16" s="57" t="s">
        <v>231</v>
      </c>
      <c r="B16" s="57" t="s">
        <v>294</v>
      </c>
      <c r="C16" s="57" t="s">
        <v>230</v>
      </c>
      <c r="D16" s="57" t="s">
        <v>181</v>
      </c>
      <c r="E16" s="57" t="s">
        <v>230</v>
      </c>
      <c r="F16" s="57" t="s">
        <v>230</v>
      </c>
      <c r="G16" s="57" t="s">
        <v>230</v>
      </c>
    </row>
    <row r="17" spans="1:7" x14ac:dyDescent="0.35">
      <c r="A17" s="57" t="s">
        <v>454</v>
      </c>
      <c r="B17" s="57" t="s">
        <v>295</v>
      </c>
      <c r="C17" s="57" t="s">
        <v>260</v>
      </c>
      <c r="D17" s="57" t="s">
        <v>389</v>
      </c>
      <c r="E17" s="57" t="s">
        <v>390</v>
      </c>
      <c r="F17" s="57" t="s">
        <v>391</v>
      </c>
      <c r="G17" s="57" t="s">
        <v>391</v>
      </c>
    </row>
    <row r="18" spans="1:7" x14ac:dyDescent="0.35">
      <c r="A18" s="57" t="s">
        <v>455</v>
      </c>
      <c r="B18" s="57" t="s">
        <v>296</v>
      </c>
      <c r="C18" s="57" t="s">
        <v>260</v>
      </c>
      <c r="D18" s="57" t="s">
        <v>181</v>
      </c>
      <c r="E18" s="57" t="s">
        <v>390</v>
      </c>
      <c r="F18" s="57" t="s">
        <v>391</v>
      </c>
      <c r="G18" s="57" t="s">
        <v>391</v>
      </c>
    </row>
    <row r="19" spans="1:7" x14ac:dyDescent="0.35">
      <c r="A19" s="57" t="s">
        <v>456</v>
      </c>
      <c r="B19" s="57" t="s">
        <v>297</v>
      </c>
      <c r="C19" s="57" t="s">
        <v>260</v>
      </c>
      <c r="D19" s="57" t="s">
        <v>181</v>
      </c>
      <c r="E19" s="57" t="s">
        <v>390</v>
      </c>
      <c r="F19" s="57" t="s">
        <v>391</v>
      </c>
      <c r="G19" s="57" t="s">
        <v>392</v>
      </c>
    </row>
    <row r="20" spans="1:7" x14ac:dyDescent="0.35">
      <c r="A20" s="57" t="s">
        <v>457</v>
      </c>
      <c r="B20" s="57" t="s">
        <v>410</v>
      </c>
      <c r="C20" s="57" t="s">
        <v>260</v>
      </c>
      <c r="D20" s="57"/>
      <c r="E20" s="57" t="s">
        <v>390</v>
      </c>
      <c r="F20" s="57" t="s">
        <v>391</v>
      </c>
      <c r="G20" s="57" t="s">
        <v>411</v>
      </c>
    </row>
    <row r="21" spans="1:7" x14ac:dyDescent="0.35">
      <c r="A21" s="57" t="s">
        <v>458</v>
      </c>
      <c r="B21" s="57" t="s">
        <v>298</v>
      </c>
      <c r="C21" s="57" t="s">
        <v>260</v>
      </c>
      <c r="D21" s="57" t="s">
        <v>389</v>
      </c>
      <c r="E21" s="57" t="s">
        <v>390</v>
      </c>
      <c r="F21" s="57" t="s">
        <v>391</v>
      </c>
      <c r="G21" s="57" t="s">
        <v>392</v>
      </c>
    </row>
    <row r="22" spans="1:7" x14ac:dyDescent="0.35">
      <c r="A22" s="57" t="s">
        <v>261</v>
      </c>
      <c r="B22" s="57" t="s">
        <v>299</v>
      </c>
      <c r="C22" s="57" t="s">
        <v>260</v>
      </c>
      <c r="D22" s="57" t="s">
        <v>219</v>
      </c>
      <c r="E22" s="57" t="s">
        <v>390</v>
      </c>
      <c r="F22" s="57" t="s">
        <v>391</v>
      </c>
      <c r="G22" s="57" t="s">
        <v>392</v>
      </c>
    </row>
    <row r="23" spans="1:7" x14ac:dyDescent="0.35">
      <c r="A23" s="57" t="s">
        <v>426</v>
      </c>
      <c r="B23" s="57" t="s">
        <v>300</v>
      </c>
      <c r="C23" s="57" t="s">
        <v>232</v>
      </c>
      <c r="D23" s="57" t="s">
        <v>181</v>
      </c>
      <c r="E23" s="57" t="s">
        <v>393</v>
      </c>
      <c r="F23" s="57" t="s">
        <v>393</v>
      </c>
      <c r="G23" s="57" t="s">
        <v>394</v>
      </c>
    </row>
    <row r="24" spans="1:7" x14ac:dyDescent="0.35">
      <c r="A24" s="57" t="s">
        <v>427</v>
      </c>
      <c r="B24" s="57" t="s">
        <v>301</v>
      </c>
      <c r="C24" s="57" t="s">
        <v>232</v>
      </c>
      <c r="D24" s="57" t="s">
        <v>181</v>
      </c>
      <c r="E24" s="57" t="s">
        <v>393</v>
      </c>
      <c r="F24" s="57" t="s">
        <v>393</v>
      </c>
      <c r="G24" s="57" t="s">
        <v>232</v>
      </c>
    </row>
    <row r="25" spans="1:7" x14ac:dyDescent="0.35">
      <c r="A25" s="57" t="s">
        <v>462</v>
      </c>
      <c r="B25" s="57" t="s">
        <v>302</v>
      </c>
      <c r="C25" s="57" t="s">
        <v>232</v>
      </c>
      <c r="D25" s="57" t="s">
        <v>181</v>
      </c>
      <c r="E25" s="57" t="s">
        <v>393</v>
      </c>
      <c r="F25" s="57" t="s">
        <v>393</v>
      </c>
      <c r="G25" s="57" t="s">
        <v>394</v>
      </c>
    </row>
    <row r="26" spans="1:7" x14ac:dyDescent="0.35">
      <c r="A26" s="57" t="s">
        <v>429</v>
      </c>
      <c r="B26" s="57" t="s">
        <v>303</v>
      </c>
      <c r="C26" s="57" t="s">
        <v>232</v>
      </c>
      <c r="D26" s="57" t="s">
        <v>181</v>
      </c>
      <c r="E26" s="57" t="s">
        <v>393</v>
      </c>
      <c r="F26" s="57" t="s">
        <v>393</v>
      </c>
      <c r="G26" s="57" t="s">
        <v>394</v>
      </c>
    </row>
    <row r="27" spans="1:7" x14ac:dyDescent="0.35">
      <c r="A27" s="57" t="s">
        <v>431</v>
      </c>
      <c r="B27" s="57" t="s">
        <v>304</v>
      </c>
      <c r="C27" s="57" t="s">
        <v>232</v>
      </c>
      <c r="D27" s="57" t="s">
        <v>181</v>
      </c>
      <c r="E27" s="57" t="s">
        <v>393</v>
      </c>
      <c r="F27" s="57" t="s">
        <v>393</v>
      </c>
      <c r="G27" s="57" t="s">
        <v>394</v>
      </c>
    </row>
    <row r="28" spans="1:7" x14ac:dyDescent="0.35">
      <c r="A28" s="57" t="s">
        <v>432</v>
      </c>
      <c r="B28" s="57" t="s">
        <v>305</v>
      </c>
      <c r="C28" s="57" t="s">
        <v>232</v>
      </c>
      <c r="D28" s="57" t="s">
        <v>181</v>
      </c>
      <c r="E28" s="57" t="s">
        <v>393</v>
      </c>
      <c r="F28" s="57" t="s">
        <v>393</v>
      </c>
      <c r="G28" s="57" t="s">
        <v>232</v>
      </c>
    </row>
    <row r="29" spans="1:7" x14ac:dyDescent="0.35">
      <c r="A29" s="57" t="s">
        <v>433</v>
      </c>
      <c r="B29" s="57" t="s">
        <v>306</v>
      </c>
      <c r="C29" s="57" t="s">
        <v>232</v>
      </c>
      <c r="D29" s="57" t="s">
        <v>181</v>
      </c>
      <c r="E29" s="57" t="s">
        <v>393</v>
      </c>
      <c r="F29" s="57" t="s">
        <v>393</v>
      </c>
      <c r="G29" s="57" t="s">
        <v>394</v>
      </c>
    </row>
    <row r="30" spans="1:7" x14ac:dyDescent="0.35">
      <c r="A30" s="57" t="s">
        <v>436</v>
      </c>
      <c r="B30" s="57" t="s">
        <v>307</v>
      </c>
      <c r="C30" s="57" t="s">
        <v>232</v>
      </c>
      <c r="D30" s="57" t="s">
        <v>181</v>
      </c>
      <c r="E30" s="57" t="s">
        <v>393</v>
      </c>
      <c r="F30" s="57" t="s">
        <v>393</v>
      </c>
      <c r="G30" s="57" t="s">
        <v>232</v>
      </c>
    </row>
    <row r="31" spans="1:7" x14ac:dyDescent="0.35">
      <c r="A31" s="57" t="s">
        <v>437</v>
      </c>
      <c r="B31" s="57" t="s">
        <v>308</v>
      </c>
      <c r="C31" s="57" t="s">
        <v>232</v>
      </c>
      <c r="D31" s="57" t="s">
        <v>181</v>
      </c>
      <c r="E31" s="57" t="s">
        <v>393</v>
      </c>
      <c r="F31" s="57" t="s">
        <v>393</v>
      </c>
      <c r="G31" s="57" t="s">
        <v>232</v>
      </c>
    </row>
    <row r="32" spans="1:7" x14ac:dyDescent="0.35">
      <c r="A32" s="57" t="s">
        <v>438</v>
      </c>
      <c r="B32" s="57" t="s">
        <v>309</v>
      </c>
      <c r="C32" s="57" t="s">
        <v>232</v>
      </c>
      <c r="D32" s="57" t="s">
        <v>181</v>
      </c>
      <c r="E32" s="57" t="s">
        <v>393</v>
      </c>
      <c r="F32" s="57" t="s">
        <v>393</v>
      </c>
      <c r="G32" s="57" t="s">
        <v>394</v>
      </c>
    </row>
    <row r="33" spans="1:7" x14ac:dyDescent="0.35">
      <c r="A33" s="57" t="s">
        <v>440</v>
      </c>
      <c r="B33" s="57" t="s">
        <v>310</v>
      </c>
      <c r="C33" s="57" t="s">
        <v>232</v>
      </c>
      <c r="D33" s="57" t="s">
        <v>181</v>
      </c>
      <c r="E33" s="57" t="s">
        <v>393</v>
      </c>
      <c r="F33" s="57" t="s">
        <v>393</v>
      </c>
      <c r="G33" s="57" t="s">
        <v>394</v>
      </c>
    </row>
    <row r="34" spans="1:7" x14ac:dyDescent="0.35">
      <c r="A34" s="57" t="s">
        <v>441</v>
      </c>
      <c r="B34" s="57" t="s">
        <v>311</v>
      </c>
      <c r="C34" s="57" t="s">
        <v>232</v>
      </c>
      <c r="D34" s="57" t="s">
        <v>181</v>
      </c>
      <c r="E34" s="57" t="s">
        <v>393</v>
      </c>
      <c r="F34" s="57" t="s">
        <v>393</v>
      </c>
      <c r="G34" s="57" t="s">
        <v>232</v>
      </c>
    </row>
    <row r="35" spans="1:7" x14ac:dyDescent="0.35">
      <c r="A35" s="57" t="s">
        <v>442</v>
      </c>
      <c r="B35" s="57" t="s">
        <v>312</v>
      </c>
      <c r="C35" s="57" t="s">
        <v>232</v>
      </c>
      <c r="D35" s="57" t="s">
        <v>181</v>
      </c>
      <c r="E35" s="57" t="s">
        <v>393</v>
      </c>
      <c r="F35" s="57" t="s">
        <v>393</v>
      </c>
      <c r="G35" s="57" t="s">
        <v>232</v>
      </c>
    </row>
    <row r="36" spans="1:7" x14ac:dyDescent="0.35">
      <c r="A36" s="57" t="s">
        <v>444</v>
      </c>
      <c r="B36" s="57" t="s">
        <v>313</v>
      </c>
      <c r="C36" s="57" t="s">
        <v>232</v>
      </c>
      <c r="D36" s="57" t="s">
        <v>389</v>
      </c>
      <c r="E36" s="57" t="s">
        <v>393</v>
      </c>
      <c r="F36" s="57" t="s">
        <v>393</v>
      </c>
      <c r="G36" s="57" t="s">
        <v>232</v>
      </c>
    </row>
    <row r="37" spans="1:7" x14ac:dyDescent="0.35">
      <c r="A37" s="57" t="s">
        <v>447</v>
      </c>
      <c r="B37" s="57" t="s">
        <v>314</v>
      </c>
      <c r="C37" s="57" t="s">
        <v>232</v>
      </c>
      <c r="D37" s="57" t="s">
        <v>389</v>
      </c>
      <c r="E37" s="57" t="s">
        <v>393</v>
      </c>
      <c r="F37" s="57" t="s">
        <v>393</v>
      </c>
      <c r="G37" s="57" t="s">
        <v>232</v>
      </c>
    </row>
    <row r="38" spans="1:7" x14ac:dyDescent="0.35">
      <c r="A38" s="57" t="s">
        <v>439</v>
      </c>
      <c r="B38" s="57" t="s">
        <v>315</v>
      </c>
      <c r="C38" s="57" t="s">
        <v>233</v>
      </c>
      <c r="D38" s="57" t="s">
        <v>389</v>
      </c>
      <c r="E38" s="57" t="s">
        <v>417</v>
      </c>
      <c r="F38" s="57" t="s">
        <v>417</v>
      </c>
      <c r="G38" s="57" t="s">
        <v>233</v>
      </c>
    </row>
    <row r="39" spans="1:7" x14ac:dyDescent="0.35">
      <c r="A39" s="57" t="s">
        <v>461</v>
      </c>
      <c r="B39" s="57" t="s">
        <v>316</v>
      </c>
      <c r="C39" s="57" t="s">
        <v>233</v>
      </c>
      <c r="D39" s="57" t="s">
        <v>181</v>
      </c>
      <c r="E39" s="57" t="s">
        <v>417</v>
      </c>
      <c r="F39" s="57" t="s">
        <v>417</v>
      </c>
      <c r="G39" s="57" t="s">
        <v>233</v>
      </c>
    </row>
    <row r="40" spans="1:7" x14ac:dyDescent="0.35">
      <c r="A40" s="57" t="s">
        <v>235</v>
      </c>
      <c r="B40" s="57" t="s">
        <v>318</v>
      </c>
      <c r="C40" s="57" t="s">
        <v>236</v>
      </c>
      <c r="D40" s="57" t="s">
        <v>181</v>
      </c>
      <c r="E40" s="57" t="s">
        <v>390</v>
      </c>
      <c r="F40" s="57" t="s">
        <v>390</v>
      </c>
      <c r="G40" s="57" t="s">
        <v>236</v>
      </c>
    </row>
    <row r="41" spans="1:7" x14ac:dyDescent="0.35">
      <c r="A41" s="57" t="s">
        <v>234</v>
      </c>
      <c r="B41" s="57" t="s">
        <v>317</v>
      </c>
      <c r="C41" s="57" t="s">
        <v>236</v>
      </c>
      <c r="D41" s="57" t="s">
        <v>181</v>
      </c>
      <c r="E41" s="57" t="s">
        <v>390</v>
      </c>
      <c r="F41" s="57" t="s">
        <v>390</v>
      </c>
      <c r="G41" s="57" t="s">
        <v>236</v>
      </c>
    </row>
    <row r="42" spans="1:7" x14ac:dyDescent="0.35">
      <c r="A42" s="57" t="s">
        <v>237</v>
      </c>
      <c r="B42" s="57" t="s">
        <v>319</v>
      </c>
      <c r="C42" s="57" t="s">
        <v>236</v>
      </c>
      <c r="D42" s="57" t="s">
        <v>181</v>
      </c>
      <c r="E42" s="57" t="s">
        <v>390</v>
      </c>
      <c r="F42" s="57" t="s">
        <v>390</v>
      </c>
      <c r="G42" s="57" t="s">
        <v>236</v>
      </c>
    </row>
    <row r="43" spans="1:7" x14ac:dyDescent="0.35">
      <c r="A43" s="57" t="s">
        <v>238</v>
      </c>
      <c r="B43" s="57" t="s">
        <v>320</v>
      </c>
      <c r="C43" s="57" t="s">
        <v>236</v>
      </c>
      <c r="D43" s="57" t="s">
        <v>181</v>
      </c>
      <c r="E43" s="57" t="s">
        <v>390</v>
      </c>
      <c r="F43" s="57" t="s">
        <v>390</v>
      </c>
      <c r="G43" s="57" t="s">
        <v>236</v>
      </c>
    </row>
    <row r="44" spans="1:7" x14ac:dyDescent="0.35">
      <c r="A44" s="57" t="s">
        <v>239</v>
      </c>
      <c r="B44" s="57" t="s">
        <v>321</v>
      </c>
      <c r="C44" s="57" t="s">
        <v>236</v>
      </c>
      <c r="D44" s="57" t="s">
        <v>181</v>
      </c>
      <c r="E44" s="57" t="s">
        <v>390</v>
      </c>
      <c r="F44" s="57" t="s">
        <v>390</v>
      </c>
      <c r="G44" s="57" t="s">
        <v>236</v>
      </c>
    </row>
    <row r="45" spans="1:7" x14ac:dyDescent="0.35">
      <c r="A45" s="57" t="s">
        <v>240</v>
      </c>
      <c r="B45" s="57" t="s">
        <v>322</v>
      </c>
      <c r="C45" s="57" t="s">
        <v>236</v>
      </c>
      <c r="D45" s="57" t="s">
        <v>181</v>
      </c>
      <c r="E45" s="57" t="s">
        <v>390</v>
      </c>
      <c r="F45" s="57" t="s">
        <v>390</v>
      </c>
      <c r="G45" s="57" t="s">
        <v>236</v>
      </c>
    </row>
    <row r="46" spans="1:7" x14ac:dyDescent="0.35">
      <c r="A46" s="57" t="s">
        <v>241</v>
      </c>
      <c r="B46" s="57" t="s">
        <v>323</v>
      </c>
      <c r="C46" s="57" t="s">
        <v>236</v>
      </c>
      <c r="D46" s="57" t="s">
        <v>181</v>
      </c>
      <c r="E46" s="57" t="s">
        <v>390</v>
      </c>
      <c r="F46" s="57" t="s">
        <v>390</v>
      </c>
      <c r="G46" s="57" t="s">
        <v>236</v>
      </c>
    </row>
    <row r="47" spans="1:7" x14ac:dyDescent="0.35">
      <c r="A47" s="57" t="s">
        <v>422</v>
      </c>
      <c r="B47" s="57" t="s">
        <v>419</v>
      </c>
      <c r="C47" s="57" t="s">
        <v>263</v>
      </c>
      <c r="D47" s="57" t="s">
        <v>219</v>
      </c>
      <c r="E47" s="57" t="s">
        <v>395</v>
      </c>
      <c r="F47" s="57" t="s">
        <v>395</v>
      </c>
      <c r="G47" s="57" t="s">
        <v>396</v>
      </c>
    </row>
    <row r="48" spans="1:7" x14ac:dyDescent="0.35">
      <c r="A48" s="57" t="s">
        <v>423</v>
      </c>
      <c r="B48" s="57" t="s">
        <v>418</v>
      </c>
      <c r="C48" s="57" t="s">
        <v>263</v>
      </c>
      <c r="D48" s="57" t="s">
        <v>219</v>
      </c>
      <c r="E48" s="57" t="s">
        <v>395</v>
      </c>
      <c r="F48" s="57" t="s">
        <v>395</v>
      </c>
      <c r="G48" s="57" t="s">
        <v>396</v>
      </c>
    </row>
    <row r="49" spans="1:8" x14ac:dyDescent="0.35">
      <c r="A49" s="57" t="s">
        <v>424</v>
      </c>
      <c r="B49" s="57" t="s">
        <v>420</v>
      </c>
      <c r="C49" s="57" t="s">
        <v>263</v>
      </c>
      <c r="D49" s="57" t="s">
        <v>219</v>
      </c>
      <c r="E49" s="57" t="s">
        <v>395</v>
      </c>
      <c r="F49" s="57" t="s">
        <v>395</v>
      </c>
      <c r="G49" s="57" t="s">
        <v>396</v>
      </c>
    </row>
    <row r="50" spans="1:8" x14ac:dyDescent="0.35">
      <c r="A50" s="57" t="s">
        <v>425</v>
      </c>
      <c r="B50" s="57" t="s">
        <v>421</v>
      </c>
      <c r="C50" s="57" t="s">
        <v>263</v>
      </c>
      <c r="D50" s="57" t="s">
        <v>219</v>
      </c>
      <c r="E50" s="57" t="s">
        <v>395</v>
      </c>
      <c r="F50" s="57" t="s">
        <v>395</v>
      </c>
      <c r="G50" s="57" t="s">
        <v>396</v>
      </c>
    </row>
    <row r="51" spans="1:8" x14ac:dyDescent="0.35">
      <c r="A51" s="57" t="s">
        <v>276</v>
      </c>
      <c r="B51" s="57" t="s">
        <v>336</v>
      </c>
      <c r="C51" s="57" t="s">
        <v>464</v>
      </c>
      <c r="D51" s="57" t="s">
        <v>181</v>
      </c>
      <c r="E51" t="s">
        <v>465</v>
      </c>
      <c r="F51" s="57" t="s">
        <v>271</v>
      </c>
      <c r="G51" s="57" t="s">
        <v>271</v>
      </c>
      <c r="H51" s="57"/>
    </row>
    <row r="52" spans="1:8" x14ac:dyDescent="0.35">
      <c r="A52" s="57" t="s">
        <v>277</v>
      </c>
      <c r="B52" s="57" t="s">
        <v>337</v>
      </c>
      <c r="C52" s="57" t="s">
        <v>464</v>
      </c>
      <c r="D52" s="57" t="s">
        <v>389</v>
      </c>
      <c r="E52" t="s">
        <v>465</v>
      </c>
      <c r="F52" s="57" t="s">
        <v>271</v>
      </c>
      <c r="G52" s="57" t="s">
        <v>271</v>
      </c>
    </row>
    <row r="53" spans="1:8" x14ac:dyDescent="0.35">
      <c r="A53" s="57" t="s">
        <v>278</v>
      </c>
      <c r="B53" s="57" t="s">
        <v>338</v>
      </c>
      <c r="C53" s="57" t="s">
        <v>464</v>
      </c>
      <c r="D53" s="57" t="s">
        <v>181</v>
      </c>
      <c r="E53" t="s">
        <v>465</v>
      </c>
      <c r="F53" s="57" t="s">
        <v>271</v>
      </c>
      <c r="G53" s="57" t="s">
        <v>271</v>
      </c>
    </row>
    <row r="54" spans="1:8" x14ac:dyDescent="0.35">
      <c r="A54" s="57" t="s">
        <v>262</v>
      </c>
      <c r="B54" s="57" t="s">
        <v>328</v>
      </c>
      <c r="C54" s="57" t="s">
        <v>263</v>
      </c>
      <c r="D54" s="57" t="s">
        <v>181</v>
      </c>
      <c r="E54" s="57" t="s">
        <v>395</v>
      </c>
      <c r="F54" s="57" t="s">
        <v>395</v>
      </c>
      <c r="G54" s="57" t="s">
        <v>396</v>
      </c>
    </row>
    <row r="55" spans="1:8" x14ac:dyDescent="0.35">
      <c r="A55" s="57" t="s">
        <v>266</v>
      </c>
      <c r="B55" s="57" t="s">
        <v>331</v>
      </c>
      <c r="C55" s="57" t="s">
        <v>263</v>
      </c>
      <c r="D55" s="57" t="s">
        <v>181</v>
      </c>
      <c r="E55" s="57" t="s">
        <v>395</v>
      </c>
      <c r="F55" s="57" t="s">
        <v>395</v>
      </c>
      <c r="G55" s="57" t="s">
        <v>396</v>
      </c>
    </row>
    <row r="56" spans="1:8" x14ac:dyDescent="0.35">
      <c r="A56" s="57" t="s">
        <v>264</v>
      </c>
      <c r="B56" s="57" t="s">
        <v>329</v>
      </c>
      <c r="C56" s="57" t="s">
        <v>263</v>
      </c>
      <c r="D56" s="57" t="s">
        <v>181</v>
      </c>
      <c r="E56" s="57" t="s">
        <v>395</v>
      </c>
      <c r="F56" s="57" t="s">
        <v>395</v>
      </c>
      <c r="G56" s="57" t="s">
        <v>396</v>
      </c>
    </row>
    <row r="57" spans="1:8" x14ac:dyDescent="0.35">
      <c r="A57" s="57" t="s">
        <v>269</v>
      </c>
      <c r="B57" s="57" t="s">
        <v>334</v>
      </c>
      <c r="C57" s="57" t="s">
        <v>263</v>
      </c>
      <c r="D57" s="57" t="s">
        <v>181</v>
      </c>
      <c r="E57" s="57" t="s">
        <v>395</v>
      </c>
      <c r="F57" s="57" t="s">
        <v>395</v>
      </c>
      <c r="G57" s="57" t="s">
        <v>396</v>
      </c>
    </row>
    <row r="58" spans="1:8" x14ac:dyDescent="0.35">
      <c r="A58" s="57" t="s">
        <v>267</v>
      </c>
      <c r="B58" s="57" t="s">
        <v>332</v>
      </c>
      <c r="C58" s="57" t="s">
        <v>263</v>
      </c>
      <c r="D58" s="57" t="s">
        <v>181</v>
      </c>
      <c r="E58" s="57" t="s">
        <v>395</v>
      </c>
      <c r="F58" s="57" t="s">
        <v>395</v>
      </c>
      <c r="G58" s="57" t="s">
        <v>396</v>
      </c>
    </row>
    <row r="59" spans="1:8" x14ac:dyDescent="0.35">
      <c r="A59" s="57" t="s">
        <v>265</v>
      </c>
      <c r="B59" s="57" t="s">
        <v>330</v>
      </c>
      <c r="C59" s="57" t="s">
        <v>263</v>
      </c>
      <c r="D59" s="57" t="s">
        <v>181</v>
      </c>
      <c r="E59" s="57" t="s">
        <v>395</v>
      </c>
      <c r="F59" s="57" t="s">
        <v>395</v>
      </c>
      <c r="G59" s="57" t="s">
        <v>396</v>
      </c>
    </row>
    <row r="60" spans="1:8" x14ac:dyDescent="0.35">
      <c r="A60" s="57" t="s">
        <v>270</v>
      </c>
      <c r="B60" s="57" t="s">
        <v>335</v>
      </c>
      <c r="C60" s="57" t="s">
        <v>263</v>
      </c>
      <c r="D60" s="57" t="s">
        <v>181</v>
      </c>
      <c r="E60" s="57" t="s">
        <v>395</v>
      </c>
      <c r="F60" s="57" t="s">
        <v>395</v>
      </c>
      <c r="G60" s="57" t="s">
        <v>396</v>
      </c>
    </row>
    <row r="61" spans="1:8" x14ac:dyDescent="0.35">
      <c r="A61" s="57" t="s">
        <v>268</v>
      </c>
      <c r="B61" s="57" t="s">
        <v>333</v>
      </c>
      <c r="C61" s="57" t="s">
        <v>263</v>
      </c>
      <c r="D61" s="57" t="s">
        <v>181</v>
      </c>
      <c r="E61" s="57" t="s">
        <v>395</v>
      </c>
      <c r="F61" s="57" t="s">
        <v>395</v>
      </c>
      <c r="G61" s="57" t="s">
        <v>396</v>
      </c>
    </row>
    <row r="62" spans="1:8" x14ac:dyDescent="0.35">
      <c r="A62" s="57" t="s">
        <v>242</v>
      </c>
      <c r="B62" s="57" t="s">
        <v>339</v>
      </c>
      <c r="C62" s="57" t="s">
        <v>408</v>
      </c>
      <c r="D62" s="57" t="s">
        <v>181</v>
      </c>
      <c r="E62" s="57" t="s">
        <v>397</v>
      </c>
      <c r="F62" s="57" t="s">
        <v>398</v>
      </c>
      <c r="G62" s="57" t="s">
        <v>397</v>
      </c>
    </row>
    <row r="63" spans="1:8" x14ac:dyDescent="0.35">
      <c r="A63" s="57" t="s">
        <v>281</v>
      </c>
      <c r="B63" s="57" t="s">
        <v>340</v>
      </c>
      <c r="C63" s="57" t="s">
        <v>243</v>
      </c>
      <c r="D63" s="57" t="s">
        <v>181</v>
      </c>
      <c r="E63" s="57" t="s">
        <v>271</v>
      </c>
      <c r="F63" s="57" t="s">
        <v>271</v>
      </c>
      <c r="G63" s="57" t="s">
        <v>243</v>
      </c>
    </row>
    <row r="64" spans="1:8" x14ac:dyDescent="0.35">
      <c r="A64" s="57" t="s">
        <v>279</v>
      </c>
      <c r="B64" s="57" t="s">
        <v>341</v>
      </c>
      <c r="C64" s="57" t="s">
        <v>243</v>
      </c>
      <c r="D64" s="57" t="s">
        <v>181</v>
      </c>
      <c r="E64" s="57" t="s">
        <v>271</v>
      </c>
      <c r="F64" s="57" t="s">
        <v>271</v>
      </c>
      <c r="G64" s="57" t="s">
        <v>243</v>
      </c>
    </row>
    <row r="65" spans="1:7" x14ac:dyDescent="0.35">
      <c r="A65" s="57" t="s">
        <v>280</v>
      </c>
      <c r="B65" s="57" t="s">
        <v>342</v>
      </c>
      <c r="C65" s="57" t="s">
        <v>243</v>
      </c>
      <c r="D65" s="57" t="s">
        <v>181</v>
      </c>
      <c r="E65" s="57" t="s">
        <v>271</v>
      </c>
      <c r="F65" s="57" t="s">
        <v>271</v>
      </c>
      <c r="G65" s="57" t="s">
        <v>243</v>
      </c>
    </row>
    <row r="66" spans="1:7" x14ac:dyDescent="0.35">
      <c r="A66" s="57" t="s">
        <v>244</v>
      </c>
      <c r="B66" s="57" t="s">
        <v>343</v>
      </c>
      <c r="C66" s="57" t="s">
        <v>245</v>
      </c>
      <c r="D66" s="57" t="s">
        <v>389</v>
      </c>
      <c r="E66" s="57" t="s">
        <v>466</v>
      </c>
      <c r="F66" s="57" t="s">
        <v>466</v>
      </c>
      <c r="G66" s="57" t="s">
        <v>245</v>
      </c>
    </row>
    <row r="67" spans="1:7" x14ac:dyDescent="0.35">
      <c r="A67" s="57" t="s">
        <v>412</v>
      </c>
      <c r="B67" s="57" t="s">
        <v>344</v>
      </c>
      <c r="C67" s="57" t="s">
        <v>245</v>
      </c>
      <c r="D67" s="57" t="s">
        <v>181</v>
      </c>
      <c r="E67" s="57" t="s">
        <v>466</v>
      </c>
      <c r="F67" s="57" t="s">
        <v>466</v>
      </c>
      <c r="G67" s="57" t="s">
        <v>245</v>
      </c>
    </row>
    <row r="68" spans="1:7" x14ac:dyDescent="0.35">
      <c r="A68" s="57" t="s">
        <v>257</v>
      </c>
      <c r="B68" s="57" t="s">
        <v>353</v>
      </c>
      <c r="C68" s="57" t="s">
        <v>253</v>
      </c>
      <c r="D68" s="57" t="s">
        <v>181</v>
      </c>
      <c r="E68" s="57" t="s">
        <v>257</v>
      </c>
      <c r="F68" s="57" t="s">
        <v>400</v>
      </c>
      <c r="G68" s="57" t="s">
        <v>401</v>
      </c>
    </row>
    <row r="69" spans="1:7" x14ac:dyDescent="0.35">
      <c r="A69" s="57" t="s">
        <v>246</v>
      </c>
      <c r="B69" s="57" t="s">
        <v>345</v>
      </c>
      <c r="C69" s="57" t="s">
        <v>247</v>
      </c>
      <c r="D69" s="57" t="s">
        <v>181</v>
      </c>
      <c r="E69" s="57" t="s">
        <v>399</v>
      </c>
      <c r="F69" s="57" t="s">
        <v>400</v>
      </c>
      <c r="G69" s="57" t="s">
        <v>401</v>
      </c>
    </row>
    <row r="70" spans="1:7" x14ac:dyDescent="0.35">
      <c r="A70" s="57" t="s">
        <v>255</v>
      </c>
      <c r="B70" s="57" t="s">
        <v>351</v>
      </c>
      <c r="C70" s="57" t="s">
        <v>253</v>
      </c>
      <c r="D70" s="57" t="s">
        <v>181</v>
      </c>
      <c r="E70" s="57" t="s">
        <v>255</v>
      </c>
      <c r="F70" s="57" t="s">
        <v>400</v>
      </c>
      <c r="G70" s="57" t="s">
        <v>401</v>
      </c>
    </row>
    <row r="71" spans="1:7" x14ac:dyDescent="0.35">
      <c r="A71" s="57" t="s">
        <v>252</v>
      </c>
      <c r="B71" s="57" t="s">
        <v>349</v>
      </c>
      <c r="C71" s="57" t="s">
        <v>253</v>
      </c>
      <c r="D71" s="57" t="s">
        <v>181</v>
      </c>
      <c r="E71" s="57" t="s">
        <v>252</v>
      </c>
      <c r="F71" s="57" t="s">
        <v>400</v>
      </c>
      <c r="G71" s="57" t="s">
        <v>401</v>
      </c>
    </row>
    <row r="72" spans="1:7" x14ac:dyDescent="0.35">
      <c r="A72" s="57" t="s">
        <v>250</v>
      </c>
      <c r="B72" s="57" t="s">
        <v>346</v>
      </c>
      <c r="C72" s="57" t="s">
        <v>249</v>
      </c>
      <c r="D72" s="57" t="s">
        <v>181</v>
      </c>
      <c r="E72" s="57" t="s">
        <v>402</v>
      </c>
      <c r="F72" s="57" t="s">
        <v>400</v>
      </c>
      <c r="G72" s="57" t="s">
        <v>401</v>
      </c>
    </row>
    <row r="73" spans="1:7" x14ac:dyDescent="0.35">
      <c r="A73" s="57" t="s">
        <v>251</v>
      </c>
      <c r="B73" s="57" t="s">
        <v>348</v>
      </c>
      <c r="C73" s="57" t="s">
        <v>249</v>
      </c>
      <c r="D73" s="57" t="s">
        <v>181</v>
      </c>
      <c r="E73" s="57" t="s">
        <v>402</v>
      </c>
      <c r="F73" s="57" t="s">
        <v>400</v>
      </c>
      <c r="G73" s="57" t="s">
        <v>401</v>
      </c>
    </row>
    <row r="74" spans="1:7" x14ac:dyDescent="0.35">
      <c r="A74" s="57" t="s">
        <v>248</v>
      </c>
      <c r="B74" s="57" t="s">
        <v>347</v>
      </c>
      <c r="C74" s="57" t="s">
        <v>249</v>
      </c>
      <c r="D74" s="57" t="s">
        <v>181</v>
      </c>
      <c r="E74" s="57" t="s">
        <v>402</v>
      </c>
      <c r="F74" s="57" t="s">
        <v>401</v>
      </c>
      <c r="G74" s="57" t="s">
        <v>401</v>
      </c>
    </row>
    <row r="75" spans="1:7" x14ac:dyDescent="0.35">
      <c r="A75" s="57" t="s">
        <v>254</v>
      </c>
      <c r="B75" s="57" t="s">
        <v>350</v>
      </c>
      <c r="C75" s="57" t="s">
        <v>253</v>
      </c>
      <c r="D75" s="57" t="s">
        <v>181</v>
      </c>
      <c r="E75" s="57" t="s">
        <v>254</v>
      </c>
      <c r="F75" s="57" t="s">
        <v>400</v>
      </c>
      <c r="G75" s="57" t="s">
        <v>401</v>
      </c>
    </row>
    <row r="76" spans="1:7" x14ac:dyDescent="0.35">
      <c r="A76" s="57" t="s">
        <v>256</v>
      </c>
      <c r="B76" s="57" t="s">
        <v>352</v>
      </c>
      <c r="C76" s="57" t="s">
        <v>253</v>
      </c>
      <c r="D76" s="57" t="s">
        <v>181</v>
      </c>
      <c r="E76" s="57" t="s">
        <v>256</v>
      </c>
      <c r="F76" s="57" t="s">
        <v>400</v>
      </c>
      <c r="G76" s="57" t="s">
        <v>401</v>
      </c>
    </row>
    <row r="77" spans="1:7" x14ac:dyDescent="0.35">
      <c r="A77" s="57" t="s">
        <v>272</v>
      </c>
      <c r="B77" s="57" t="s">
        <v>324</v>
      </c>
      <c r="C77" s="57" t="s">
        <v>282</v>
      </c>
      <c r="D77" s="57" t="s">
        <v>181</v>
      </c>
      <c r="E77" s="57" t="s">
        <v>390</v>
      </c>
      <c r="F77" s="57" t="s">
        <v>390</v>
      </c>
      <c r="G77" s="57" t="s">
        <v>282</v>
      </c>
    </row>
    <row r="78" spans="1:7" x14ac:dyDescent="0.35">
      <c r="A78" s="57" t="s">
        <v>273</v>
      </c>
      <c r="B78" s="57" t="s">
        <v>325</v>
      </c>
      <c r="C78" s="57" t="s">
        <v>282</v>
      </c>
      <c r="D78" s="57" t="s">
        <v>181</v>
      </c>
      <c r="E78" s="57" t="s">
        <v>390</v>
      </c>
      <c r="F78" s="57" t="s">
        <v>390</v>
      </c>
      <c r="G78" s="57" t="s">
        <v>282</v>
      </c>
    </row>
    <row r="79" spans="1:7" x14ac:dyDescent="0.35">
      <c r="A79" s="57" t="s">
        <v>274</v>
      </c>
      <c r="B79" s="57" t="s">
        <v>326</v>
      </c>
      <c r="C79" s="57" t="s">
        <v>282</v>
      </c>
      <c r="D79" s="57" t="s">
        <v>181</v>
      </c>
      <c r="E79" s="57" t="s">
        <v>390</v>
      </c>
      <c r="F79" s="57" t="s">
        <v>390</v>
      </c>
      <c r="G79" s="57" t="s">
        <v>282</v>
      </c>
    </row>
    <row r="80" spans="1:7" x14ac:dyDescent="0.35">
      <c r="A80" s="57" t="s">
        <v>275</v>
      </c>
      <c r="B80" s="57" t="s">
        <v>327</v>
      </c>
      <c r="C80" s="57" t="s">
        <v>282</v>
      </c>
      <c r="D80" s="57" t="s">
        <v>181</v>
      </c>
      <c r="E80" s="57" t="s">
        <v>390</v>
      </c>
      <c r="F80" s="57" t="s">
        <v>390</v>
      </c>
      <c r="G80" s="57" t="s">
        <v>282</v>
      </c>
    </row>
    <row r="81" spans="1:7" x14ac:dyDescent="0.35">
      <c r="A81" s="57" t="s">
        <v>428</v>
      </c>
      <c r="B81" s="57" t="s">
        <v>354</v>
      </c>
      <c r="C81" s="57" t="s">
        <v>258</v>
      </c>
      <c r="D81" s="57" t="s">
        <v>181</v>
      </c>
      <c r="E81" s="57" t="s">
        <v>258</v>
      </c>
      <c r="F81" s="57" t="s">
        <v>403</v>
      </c>
      <c r="G81" s="57" t="s">
        <v>258</v>
      </c>
    </row>
    <row r="82" spans="1:7" x14ac:dyDescent="0.35">
      <c r="A82" s="57" t="s">
        <v>430</v>
      </c>
      <c r="B82" s="57" t="s">
        <v>360</v>
      </c>
      <c r="C82" s="57" t="s">
        <v>258</v>
      </c>
      <c r="D82" s="57" t="s">
        <v>389</v>
      </c>
      <c r="E82" s="57" t="s">
        <v>258</v>
      </c>
      <c r="F82" s="57" t="s">
        <v>404</v>
      </c>
      <c r="G82" s="57" t="s">
        <v>258</v>
      </c>
    </row>
    <row r="83" spans="1:7" x14ac:dyDescent="0.35">
      <c r="A83" s="57" t="s">
        <v>434</v>
      </c>
      <c r="B83" s="57" t="s">
        <v>356</v>
      </c>
      <c r="C83" s="57" t="s">
        <v>258</v>
      </c>
      <c r="D83" s="57" t="s">
        <v>181</v>
      </c>
      <c r="E83" s="57" t="s">
        <v>258</v>
      </c>
      <c r="F83" s="57" t="s">
        <v>405</v>
      </c>
      <c r="G83" s="57" t="s">
        <v>258</v>
      </c>
    </row>
    <row r="84" spans="1:7" x14ac:dyDescent="0.35">
      <c r="A84" s="57" t="s">
        <v>459</v>
      </c>
      <c r="B84" s="57" t="s">
        <v>357</v>
      </c>
      <c r="C84" s="57" t="s">
        <v>258</v>
      </c>
      <c r="D84" s="57" t="s">
        <v>181</v>
      </c>
      <c r="E84" s="57" t="s">
        <v>258</v>
      </c>
      <c r="F84" s="57" t="s">
        <v>405</v>
      </c>
      <c r="G84" s="57" t="s">
        <v>258</v>
      </c>
    </row>
    <row r="85" spans="1:7" x14ac:dyDescent="0.35">
      <c r="A85" s="59" t="s">
        <v>460</v>
      </c>
      <c r="B85" s="59" t="s">
        <v>358</v>
      </c>
      <c r="C85" s="57" t="s">
        <v>258</v>
      </c>
      <c r="D85" s="57" t="s">
        <v>181</v>
      </c>
      <c r="E85" s="57" t="s">
        <v>258</v>
      </c>
      <c r="F85" s="59" t="s">
        <v>405</v>
      </c>
      <c r="G85" s="59" t="s">
        <v>258</v>
      </c>
    </row>
    <row r="86" spans="1:7" x14ac:dyDescent="0.35">
      <c r="A86" s="59" t="s">
        <v>435</v>
      </c>
      <c r="B86" s="59" t="s">
        <v>355</v>
      </c>
      <c r="C86" s="59" t="s">
        <v>258</v>
      </c>
      <c r="D86" s="59" t="s">
        <v>181</v>
      </c>
      <c r="E86" s="59" t="s">
        <v>258</v>
      </c>
      <c r="F86" s="59" t="s">
        <v>404</v>
      </c>
      <c r="G86" s="59" t="s">
        <v>258</v>
      </c>
    </row>
    <row r="87" spans="1:7" x14ac:dyDescent="0.35">
      <c r="A87" s="59" t="s">
        <v>443</v>
      </c>
      <c r="B87" s="59" t="s">
        <v>359</v>
      </c>
      <c r="C87" s="59" t="s">
        <v>258</v>
      </c>
      <c r="D87" s="59" t="s">
        <v>389</v>
      </c>
      <c r="E87" s="59" t="s">
        <v>258</v>
      </c>
      <c r="F87" s="59" t="s">
        <v>404</v>
      </c>
      <c r="G87" s="59" t="s">
        <v>258</v>
      </c>
    </row>
    <row r="88" spans="1:7" x14ac:dyDescent="0.35">
      <c r="A88" s="59" t="s">
        <v>445</v>
      </c>
      <c r="B88" s="59" t="s">
        <v>361</v>
      </c>
      <c r="C88" s="59" t="s">
        <v>258</v>
      </c>
      <c r="D88" s="59" t="s">
        <v>181</v>
      </c>
      <c r="E88" s="59" t="s">
        <v>258</v>
      </c>
      <c r="F88" s="59" t="s">
        <v>404</v>
      </c>
      <c r="G88" s="59" t="s">
        <v>258</v>
      </c>
    </row>
    <row r="89" spans="1:7" x14ac:dyDescent="0.35">
      <c r="A89" s="59" t="s">
        <v>446</v>
      </c>
      <c r="B89" s="59" t="s">
        <v>362</v>
      </c>
      <c r="C89" s="59" t="s">
        <v>258</v>
      </c>
      <c r="D89" s="59" t="s">
        <v>389</v>
      </c>
      <c r="E89" s="59" t="s">
        <v>258</v>
      </c>
      <c r="F89" s="59" t="s">
        <v>404</v>
      </c>
      <c r="G89" s="59" t="s">
        <v>406</v>
      </c>
    </row>
  </sheetData>
  <phoneticPr fontId="2"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I69"/>
  <sheetViews>
    <sheetView showGridLines="0" workbookViewId="0">
      <pane ySplit="8" topLeftCell="A9" activePane="bottomLeft" state="frozen"/>
      <selection pane="bottomLeft" activeCell="A12" sqref="A12"/>
    </sheetView>
  </sheetViews>
  <sheetFormatPr defaultColWidth="9.1796875" defaultRowHeight="14.5" x14ac:dyDescent="0.35"/>
  <cols>
    <col min="1" max="1" width="22" style="1" customWidth="1"/>
    <col min="2" max="2" width="13" style="1" bestFit="1" customWidth="1"/>
    <col min="3" max="3" width="12.453125" style="1" bestFit="1" customWidth="1"/>
    <col min="4" max="4" width="24.81640625" style="1" bestFit="1" customWidth="1"/>
    <col min="5" max="5" width="12.81640625" style="1" bestFit="1" customWidth="1"/>
    <col min="6" max="6" width="20.1796875" style="1" bestFit="1" customWidth="1"/>
    <col min="7" max="7" width="9.1796875" style="1"/>
    <col min="8" max="8" width="12.81640625" style="1" bestFit="1" customWidth="1"/>
    <col min="9" max="9" width="21.1796875" style="1" bestFit="1" customWidth="1"/>
    <col min="10" max="16384" width="9.1796875" style="1"/>
  </cols>
  <sheetData>
    <row r="2" spans="2:9" x14ac:dyDescent="0.35">
      <c r="B2" s="99" t="s">
        <v>1</v>
      </c>
      <c r="C2" s="100"/>
      <c r="D2" s="100"/>
      <c r="E2" s="100"/>
      <c r="F2" s="100"/>
      <c r="G2" s="100"/>
      <c r="H2" s="100"/>
    </row>
    <row r="3" spans="2:9" x14ac:dyDescent="0.35">
      <c r="B3" s="99" t="s">
        <v>40</v>
      </c>
      <c r="C3" s="100"/>
      <c r="D3" s="100"/>
      <c r="E3" s="100"/>
      <c r="F3" s="100"/>
      <c r="G3" s="100"/>
      <c r="H3" s="100"/>
    </row>
    <row r="4" spans="2:9" x14ac:dyDescent="0.35">
      <c r="B4" s="99" t="s">
        <v>162</v>
      </c>
      <c r="C4" s="100"/>
      <c r="D4" s="100"/>
      <c r="E4" s="100"/>
      <c r="F4" s="100"/>
      <c r="G4" s="100"/>
      <c r="H4" s="100"/>
    </row>
    <row r="8" spans="2:9" s="2" customFormat="1" x14ac:dyDescent="0.35">
      <c r="B8" s="25" t="s">
        <v>184</v>
      </c>
      <c r="C8" s="25" t="s">
        <v>185</v>
      </c>
      <c r="D8" s="25" t="s">
        <v>5</v>
      </c>
      <c r="E8" s="25" t="s">
        <v>163</v>
      </c>
      <c r="F8" s="25" t="s">
        <v>97</v>
      </c>
      <c r="G8" s="25" t="s">
        <v>59</v>
      </c>
      <c r="H8" s="25" t="s">
        <v>88</v>
      </c>
      <c r="I8" s="25" t="s">
        <v>217</v>
      </c>
    </row>
    <row r="9" spans="2:9" x14ac:dyDescent="0.35">
      <c r="B9" s="1" t="s">
        <v>186</v>
      </c>
      <c r="C9" s="1" t="s">
        <v>187</v>
      </c>
      <c r="D9" s="1" t="s">
        <v>202</v>
      </c>
      <c r="E9" s="1" t="s">
        <v>180</v>
      </c>
      <c r="F9" s="1" t="s">
        <v>37</v>
      </c>
      <c r="G9" s="1" t="s">
        <v>60</v>
      </c>
      <c r="H9" s="1" t="s">
        <v>89</v>
      </c>
      <c r="I9" s="26">
        <v>45565</v>
      </c>
    </row>
    <row r="10" spans="2:9" x14ac:dyDescent="0.35">
      <c r="B10" s="1" t="s">
        <v>188</v>
      </c>
      <c r="C10" s="1" t="s">
        <v>189</v>
      </c>
      <c r="D10" s="1" t="s">
        <v>203</v>
      </c>
      <c r="E10" s="1" t="s">
        <v>181</v>
      </c>
      <c r="F10" s="1" t="s">
        <v>206</v>
      </c>
      <c r="G10" s="1" t="s">
        <v>61</v>
      </c>
      <c r="H10" s="1" t="s">
        <v>90</v>
      </c>
      <c r="I10" s="26">
        <v>45596</v>
      </c>
    </row>
    <row r="11" spans="2:9" x14ac:dyDescent="0.35">
      <c r="D11" s="1" t="s">
        <v>204</v>
      </c>
      <c r="E11" s="1" t="s">
        <v>219</v>
      </c>
      <c r="F11" s="1" t="s">
        <v>38</v>
      </c>
      <c r="H11" s="1" t="s">
        <v>219</v>
      </c>
      <c r="I11" s="26">
        <v>45626</v>
      </c>
    </row>
    <row r="12" spans="2:9" x14ac:dyDescent="0.35">
      <c r="D12" s="1" t="s">
        <v>205</v>
      </c>
      <c r="F12" s="1" t="s">
        <v>207</v>
      </c>
      <c r="I12" s="26">
        <v>45657</v>
      </c>
    </row>
    <row r="13" spans="2:9" x14ac:dyDescent="0.35">
      <c r="D13" s="1" t="s">
        <v>36</v>
      </c>
      <c r="F13" s="1" t="s">
        <v>2</v>
      </c>
      <c r="I13" s="26">
        <v>45688</v>
      </c>
    </row>
    <row r="14" spans="2:9" x14ac:dyDescent="0.35">
      <c r="F14" s="1" t="s">
        <v>35</v>
      </c>
      <c r="I14" s="26">
        <v>45716</v>
      </c>
    </row>
    <row r="15" spans="2:9" x14ac:dyDescent="0.35">
      <c r="F15" s="1" t="s">
        <v>208</v>
      </c>
      <c r="I15" s="26">
        <v>45747</v>
      </c>
    </row>
    <row r="16" spans="2:9" x14ac:dyDescent="0.35">
      <c r="F16" s="1" t="s">
        <v>209</v>
      </c>
      <c r="I16" s="26">
        <v>45777</v>
      </c>
    </row>
    <row r="17" spans="9:9" x14ac:dyDescent="0.35">
      <c r="I17" s="26">
        <v>45808</v>
      </c>
    </row>
    <row r="18" spans="9:9" x14ac:dyDescent="0.35">
      <c r="I18" s="26">
        <v>45838</v>
      </c>
    </row>
    <row r="19" spans="9:9" x14ac:dyDescent="0.35">
      <c r="I19" s="26">
        <v>45869</v>
      </c>
    </row>
    <row r="20" spans="9:9" x14ac:dyDescent="0.35">
      <c r="I20" s="26">
        <v>45900</v>
      </c>
    </row>
    <row r="21" spans="9:9" x14ac:dyDescent="0.35">
      <c r="I21" s="26">
        <v>45930</v>
      </c>
    </row>
    <row r="22" spans="9:9" x14ac:dyDescent="0.35">
      <c r="I22" s="26">
        <v>45961</v>
      </c>
    </row>
    <row r="23" spans="9:9" x14ac:dyDescent="0.35">
      <c r="I23" s="26">
        <v>45991</v>
      </c>
    </row>
    <row r="24" spans="9:9" x14ac:dyDescent="0.35">
      <c r="I24" s="26">
        <v>46022</v>
      </c>
    </row>
    <row r="25" spans="9:9" x14ac:dyDescent="0.35">
      <c r="I25" s="26">
        <v>46053</v>
      </c>
    </row>
    <row r="26" spans="9:9" x14ac:dyDescent="0.35">
      <c r="I26" s="26">
        <v>46081</v>
      </c>
    </row>
    <row r="27" spans="9:9" x14ac:dyDescent="0.35">
      <c r="I27" s="26">
        <v>46112</v>
      </c>
    </row>
    <row r="28" spans="9:9" x14ac:dyDescent="0.35">
      <c r="I28" s="26">
        <v>46142</v>
      </c>
    </row>
    <row r="29" spans="9:9" x14ac:dyDescent="0.35">
      <c r="I29" s="26">
        <v>46173</v>
      </c>
    </row>
    <row r="30" spans="9:9" x14ac:dyDescent="0.35">
      <c r="I30" s="26">
        <v>46203</v>
      </c>
    </row>
    <row r="31" spans="9:9" x14ac:dyDescent="0.35">
      <c r="I31" s="26">
        <v>46234</v>
      </c>
    </row>
    <row r="32" spans="9:9" x14ac:dyDescent="0.35">
      <c r="I32" s="26">
        <v>46265</v>
      </c>
    </row>
    <row r="33" spans="9:9" x14ac:dyDescent="0.35">
      <c r="I33" s="26">
        <v>46295</v>
      </c>
    </row>
    <row r="34" spans="9:9" x14ac:dyDescent="0.35">
      <c r="I34" s="26">
        <v>46326</v>
      </c>
    </row>
    <row r="35" spans="9:9" x14ac:dyDescent="0.35">
      <c r="I35" s="26">
        <v>46356</v>
      </c>
    </row>
    <row r="36" spans="9:9" x14ac:dyDescent="0.35">
      <c r="I36" s="26">
        <v>46387</v>
      </c>
    </row>
    <row r="37" spans="9:9" x14ac:dyDescent="0.35">
      <c r="I37" s="26"/>
    </row>
    <row r="38" spans="9:9" x14ac:dyDescent="0.35">
      <c r="I38" s="26"/>
    </row>
    <row r="39" spans="9:9" x14ac:dyDescent="0.35">
      <c r="I39" s="26"/>
    </row>
    <row r="40" spans="9:9" x14ac:dyDescent="0.35">
      <c r="I40" s="26"/>
    </row>
    <row r="41" spans="9:9" x14ac:dyDescent="0.35">
      <c r="I41" s="26"/>
    </row>
    <row r="42" spans="9:9" x14ac:dyDescent="0.35">
      <c r="I42" s="26"/>
    </row>
    <row r="43" spans="9:9" x14ac:dyDescent="0.35">
      <c r="I43" s="26"/>
    </row>
    <row r="44" spans="9:9" x14ac:dyDescent="0.35">
      <c r="I44" s="26"/>
    </row>
    <row r="45" spans="9:9" x14ac:dyDescent="0.35">
      <c r="I45" s="26"/>
    </row>
    <row r="46" spans="9:9" x14ac:dyDescent="0.35">
      <c r="I46" s="26"/>
    </row>
    <row r="47" spans="9:9" x14ac:dyDescent="0.35">
      <c r="I47" s="26"/>
    </row>
    <row r="48" spans="9:9" x14ac:dyDescent="0.35">
      <c r="I48" s="26"/>
    </row>
    <row r="49" spans="9:9" x14ac:dyDescent="0.35">
      <c r="I49" s="26"/>
    </row>
    <row r="50" spans="9:9" x14ac:dyDescent="0.35">
      <c r="I50" s="26"/>
    </row>
    <row r="51" spans="9:9" x14ac:dyDescent="0.35">
      <c r="I51" s="26"/>
    </row>
    <row r="52" spans="9:9" x14ac:dyDescent="0.35">
      <c r="I52" s="26"/>
    </row>
    <row r="53" spans="9:9" x14ac:dyDescent="0.35">
      <c r="I53" s="26"/>
    </row>
    <row r="54" spans="9:9" x14ac:dyDescent="0.35">
      <c r="I54" s="26"/>
    </row>
    <row r="55" spans="9:9" x14ac:dyDescent="0.35">
      <c r="I55" s="26"/>
    </row>
    <row r="56" spans="9:9" x14ac:dyDescent="0.35">
      <c r="I56" s="26"/>
    </row>
    <row r="57" spans="9:9" x14ac:dyDescent="0.35">
      <c r="I57" s="26"/>
    </row>
    <row r="58" spans="9:9" x14ac:dyDescent="0.35">
      <c r="I58" s="26"/>
    </row>
    <row r="59" spans="9:9" x14ac:dyDescent="0.35">
      <c r="I59" s="26"/>
    </row>
    <row r="60" spans="9:9" x14ac:dyDescent="0.35">
      <c r="I60" s="26"/>
    </row>
    <row r="61" spans="9:9" x14ac:dyDescent="0.35">
      <c r="I61" s="26"/>
    </row>
    <row r="62" spans="9:9" x14ac:dyDescent="0.35">
      <c r="I62" s="26"/>
    </row>
    <row r="63" spans="9:9" x14ac:dyDescent="0.35">
      <c r="I63" s="26"/>
    </row>
    <row r="64" spans="9:9" x14ac:dyDescent="0.35">
      <c r="I64" s="26"/>
    </row>
    <row r="65" spans="9:9" x14ac:dyDescent="0.35">
      <c r="I65" s="26"/>
    </row>
    <row r="66" spans="9:9" x14ac:dyDescent="0.35">
      <c r="I66" s="26"/>
    </row>
    <row r="67" spans="9:9" x14ac:dyDescent="0.35">
      <c r="I67" s="26"/>
    </row>
    <row r="68" spans="9:9" x14ac:dyDescent="0.35">
      <c r="I68" s="26"/>
    </row>
    <row r="69" spans="9:9" x14ac:dyDescent="0.35">
      <c r="I69" s="26"/>
    </row>
  </sheetData>
  <mergeCells count="3">
    <mergeCell ref="B2:H2"/>
    <mergeCell ref="B3:H3"/>
    <mergeCell ref="B4:H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1B20F7C2A30646A0D67F40F44304BC" ma:contentTypeVersion="4" ma:contentTypeDescription="Create a new document." ma:contentTypeScope="" ma:versionID="cdf5236c21652b3790791a8821813417">
  <xsd:schema xmlns:xsd="http://www.w3.org/2001/XMLSchema" xmlns:xs="http://www.w3.org/2001/XMLSchema" xmlns:p="http://schemas.microsoft.com/office/2006/metadata/properties" xmlns:ns2="59ec963c-aefa-4c1b-8425-5a9ed4f01763" targetNamespace="http://schemas.microsoft.com/office/2006/metadata/properties" ma:root="true" ma:fieldsID="304ae66e80d777ff9c372813b8c73cc1" ns2:_="">
    <xsd:import namespace="59ec963c-aefa-4c1b-8425-5a9ed4f0176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ec963c-aefa-4c1b-8425-5a9ed4f017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EC7A2F-73F6-4864-851B-209FE77291D8}">
  <ds:schemaRefs>
    <ds:schemaRef ds:uri="http://schemas.microsoft.com/sharepoint/v3/contenttype/forms"/>
  </ds:schemaRefs>
</ds:datastoreItem>
</file>

<file path=customXml/itemProps2.xml><?xml version="1.0" encoding="utf-8"?>
<ds:datastoreItem xmlns:ds="http://schemas.openxmlformats.org/officeDocument/2006/customXml" ds:itemID="{0C251786-C884-4794-B405-7016D3C7420F}">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59ec963c-aefa-4c1b-8425-5a9ed4f01763"/>
    <ds:schemaRef ds:uri="http://www.w3.org/XML/1998/namespace"/>
  </ds:schemaRefs>
</ds:datastoreItem>
</file>

<file path=customXml/itemProps3.xml><?xml version="1.0" encoding="utf-8"?>
<ds:datastoreItem xmlns:ds="http://schemas.openxmlformats.org/officeDocument/2006/customXml" ds:itemID="{C74D1823-C16B-4D7B-86EB-F50433CB4B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ec963c-aefa-4c1b-8425-5a9ed4f017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Volume Report</vt:lpstr>
      <vt:lpstr>INTERIM DASHBOARD</vt:lpstr>
      <vt:lpstr>Fund Data</vt:lpstr>
      <vt:lpstr>Standing Fund Data (Old)</vt:lpstr>
      <vt:lpstr>Fund_ddown</vt:lpstr>
      <vt:lpstr>FundManager_ddown</vt:lpstr>
      <vt:lpstr>'INTERIM DASHBOARD'!Print_Area</vt:lpstr>
      <vt:lpstr>'Volume Report'!Print_Area</vt:lpstr>
      <vt:lpstr>Redemption_Profile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Sullivan</dc:creator>
  <cp:keywords/>
  <dc:description/>
  <cp:lastModifiedBy>Candace Murray</cp:lastModifiedBy>
  <cp:revision/>
  <cp:lastPrinted>2023-09-15T19:12:14Z</cp:lastPrinted>
  <dcterms:created xsi:type="dcterms:W3CDTF">2022-03-02T16:26:55Z</dcterms:created>
  <dcterms:modified xsi:type="dcterms:W3CDTF">2025-11-21T15:49:37Z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0x010100801B20F7C2A30646A0D67F40F44304BC</vt:lpwstr>
  </property>
</Properties>
</file>